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1\Desktop\Сметы Парки 2020\"/>
    </mc:Choice>
  </mc:AlternateContent>
  <bookViews>
    <workbookView xWindow="0" yWindow="0" windowWidth="22992" windowHeight="12888" activeTab="3"/>
  </bookViews>
  <sheets>
    <sheet name="Оглавление" sheetId="5" r:id="rId1"/>
    <sheet name="100290_ДВ" sheetId="3" r:id="rId2"/>
    <sheet name="Пояснилка" sheetId="6" r:id="rId3"/>
    <sheet name="Сводная" sheetId="7" r:id="rId4"/>
    <sheet name="100290_Н6" sheetId="4" r:id="rId5"/>
    <sheet name="100290_В1" sheetId="2" r:id="rId6"/>
  </sheets>
  <definedNames>
    <definedName name="Excel_BuiltIn_Print_Titles_1">'100290_Н6'!$21:$21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Сводная!$M$139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_xlnm.Print_Titles" localSheetId="5">'100290_В1'!$12:$12</definedName>
    <definedName name="_xlnm.Print_Titles" localSheetId="1">'100290_ДВ'!$13:$13</definedName>
    <definedName name="_xlnm.Print_Titles" localSheetId="4">'100290_Н6'!$22:$22</definedName>
    <definedName name="_xlnm.Print_Titles" localSheetId="3">Сводная!$22:$23</definedName>
    <definedName name="_xlnm.Print_Area" localSheetId="0">Оглавление!$B$1:$E$36</definedName>
    <definedName name="_xlnm.Print_Area" localSheetId="2">Пояснилка!$A$1:$I$75</definedName>
    <definedName name="_xlnm.Print_Area" localSheetId="3">Сводная!$A$1:$I$177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" i="7" l="1"/>
  <c r="C162" i="7" l="1"/>
  <c r="H157" i="7"/>
  <c r="D147" i="7"/>
  <c r="G145" i="7"/>
  <c r="F145" i="7"/>
  <c r="E145" i="7"/>
  <c r="D144" i="7"/>
  <c r="I143" i="7"/>
  <c r="D142" i="7"/>
  <c r="I141" i="7"/>
  <c r="I140" i="7"/>
  <c r="H139" i="7"/>
  <c r="I139" i="7" s="1"/>
  <c r="G135" i="7"/>
  <c r="F135" i="7"/>
  <c r="E135" i="7"/>
  <c r="D134" i="7"/>
  <c r="D133" i="7"/>
  <c r="G129" i="7"/>
  <c r="D128" i="7"/>
  <c r="I127" i="7"/>
  <c r="D126" i="7"/>
  <c r="D125" i="7"/>
  <c r="D123" i="7"/>
  <c r="D119" i="7"/>
  <c r="H118" i="7"/>
  <c r="G118" i="7"/>
  <c r="D117" i="7"/>
  <c r="H113" i="7"/>
  <c r="G113" i="7"/>
  <c r="F113" i="7"/>
  <c r="E113" i="7"/>
  <c r="J113" i="7" s="1"/>
  <c r="I112" i="7"/>
  <c r="I111" i="7"/>
  <c r="I110" i="7"/>
  <c r="I109" i="7"/>
  <c r="I108" i="7"/>
  <c r="I107" i="7"/>
  <c r="I106" i="7"/>
  <c r="I105" i="7"/>
  <c r="I113" i="7" s="1"/>
  <c r="I104" i="7"/>
  <c r="I103" i="7"/>
  <c r="H100" i="7"/>
  <c r="G100" i="7"/>
  <c r="F100" i="7"/>
  <c r="E100" i="7"/>
  <c r="J100" i="7" s="1"/>
  <c r="I99" i="7"/>
  <c r="I98" i="7"/>
  <c r="I97" i="7"/>
  <c r="I96" i="7"/>
  <c r="I95" i="7"/>
  <c r="I94" i="7"/>
  <c r="I93" i="7"/>
  <c r="I92" i="7"/>
  <c r="I100" i="7" s="1"/>
  <c r="I91" i="7"/>
  <c r="I90" i="7"/>
  <c r="H87" i="7"/>
  <c r="G87" i="7"/>
  <c r="F87" i="7"/>
  <c r="E87" i="7"/>
  <c r="J87" i="7" s="1"/>
  <c r="I86" i="7"/>
  <c r="I85" i="7"/>
  <c r="I84" i="7"/>
  <c r="I83" i="7"/>
  <c r="I82" i="7"/>
  <c r="I81" i="7"/>
  <c r="I80" i="7"/>
  <c r="I79" i="7"/>
  <c r="I87" i="7" s="1"/>
  <c r="I78" i="7"/>
  <c r="I77" i="7"/>
  <c r="H74" i="7"/>
  <c r="G74" i="7"/>
  <c r="F74" i="7"/>
  <c r="E74" i="7"/>
  <c r="J74" i="7" s="1"/>
  <c r="I73" i="7"/>
  <c r="I72" i="7"/>
  <c r="I71" i="7"/>
  <c r="I70" i="7"/>
  <c r="I69" i="7"/>
  <c r="I68" i="7"/>
  <c r="I67" i="7"/>
  <c r="I66" i="7"/>
  <c r="I74" i="7" s="1"/>
  <c r="I65" i="7"/>
  <c r="I64" i="7"/>
  <c r="H61" i="7"/>
  <c r="G61" i="7"/>
  <c r="F61" i="7"/>
  <c r="E61" i="7"/>
  <c r="J61" i="7" s="1"/>
  <c r="I60" i="7"/>
  <c r="I59" i="7"/>
  <c r="I58" i="7"/>
  <c r="I57" i="7"/>
  <c r="I56" i="7"/>
  <c r="I55" i="7"/>
  <c r="I54" i="7"/>
  <c r="I53" i="7"/>
  <c r="I52" i="7"/>
  <c r="I51" i="7"/>
  <c r="I50" i="7"/>
  <c r="I49" i="7"/>
  <c r="I61" i="7" s="1"/>
  <c r="G46" i="7"/>
  <c r="F46" i="7"/>
  <c r="E46" i="7"/>
  <c r="I45" i="7"/>
  <c r="I44" i="7"/>
  <c r="I43" i="7"/>
  <c r="I42" i="7"/>
  <c r="I41" i="7"/>
  <c r="I40" i="7"/>
  <c r="I39" i="7"/>
  <c r="I38" i="7"/>
  <c r="I37" i="7"/>
  <c r="I36" i="7"/>
  <c r="H35" i="7"/>
  <c r="I35" i="7" s="1"/>
  <c r="H34" i="7"/>
  <c r="H46" i="7" s="1"/>
  <c r="H114" i="7" s="1"/>
  <c r="H120" i="7" s="1"/>
  <c r="G34" i="7"/>
  <c r="I33" i="7"/>
  <c r="H32" i="7"/>
  <c r="G32" i="7"/>
  <c r="F32" i="7"/>
  <c r="E32" i="7"/>
  <c r="H30" i="7"/>
  <c r="G30" i="7"/>
  <c r="G114" i="7" s="1"/>
  <c r="F30" i="7"/>
  <c r="E30" i="7"/>
  <c r="J30" i="7" s="1"/>
  <c r="I29" i="7"/>
  <c r="I28" i="7"/>
  <c r="I27" i="7"/>
  <c r="I26" i="7"/>
  <c r="I30" i="7" s="1"/>
  <c r="E72" i="6"/>
  <c r="E64" i="6"/>
  <c r="E48" i="6"/>
  <c r="C39" i="6"/>
  <c r="C38" i="6"/>
  <c r="C36" i="6"/>
  <c r="C35" i="6"/>
  <c r="C33" i="6"/>
  <c r="C32" i="6"/>
  <c r="C30" i="6"/>
  <c r="C29" i="6"/>
  <c r="C27" i="6"/>
  <c r="C26" i="6"/>
  <c r="E9" i="6"/>
  <c r="A9" i="6"/>
  <c r="A6" i="6"/>
  <c r="G1" i="6"/>
  <c r="F114" i="7" l="1"/>
  <c r="F117" i="7"/>
  <c r="F118" i="7" s="1"/>
  <c r="F119" i="7" s="1"/>
  <c r="H128" i="7"/>
  <c r="I128" i="7" s="1"/>
  <c r="G120" i="7"/>
  <c r="G130" i="7" s="1"/>
  <c r="G136" i="7" s="1"/>
  <c r="G146" i="7" s="1"/>
  <c r="E114" i="7"/>
  <c r="H144" i="7"/>
  <c r="H156" i="7"/>
  <c r="I34" i="7"/>
  <c r="I46" i="7" s="1"/>
  <c r="I114" i="7" s="1"/>
  <c r="H158" i="7" l="1"/>
  <c r="I144" i="7"/>
  <c r="J46" i="7"/>
  <c r="G147" i="7"/>
  <c r="G148" i="7" s="1"/>
  <c r="F120" i="7"/>
  <c r="E117" i="7"/>
  <c r="J114" i="7"/>
  <c r="G45" i="6" l="1"/>
  <c r="G151" i="7"/>
  <c r="F123" i="7"/>
  <c r="F129" i="7" s="1"/>
  <c r="F130" i="7" s="1"/>
  <c r="F136" i="7" s="1"/>
  <c r="F146" i="7" s="1"/>
  <c r="E118" i="7"/>
  <c r="I117" i="7"/>
  <c r="I118" i="7" s="1"/>
  <c r="F147" i="7" l="1"/>
  <c r="F148" i="7" s="1"/>
  <c r="F151" i="7" s="1"/>
  <c r="G160" i="7"/>
  <c r="G161" i="7" s="1"/>
  <c r="G50" i="6" s="1"/>
  <c r="E119" i="7"/>
  <c r="I119" i="7" s="1"/>
  <c r="I150" i="7" s="1"/>
  <c r="E120" i="7"/>
  <c r="F160" i="7" l="1"/>
  <c r="F161" i="7" s="1"/>
  <c r="H126" i="7"/>
  <c r="I126" i="7" s="1"/>
  <c r="I120" i="7"/>
  <c r="E123" i="7"/>
  <c r="H124" i="7"/>
  <c r="H125" i="7"/>
  <c r="I125" i="7" s="1"/>
  <c r="J120" i="7"/>
  <c r="I163" i="7"/>
  <c r="G52" i="6" s="1"/>
  <c r="G47" i="6"/>
  <c r="I124" i="7" l="1"/>
  <c r="H129" i="7"/>
  <c r="H130" i="7" s="1"/>
  <c r="E129" i="7"/>
  <c r="I123" i="7"/>
  <c r="I129" i="7" l="1"/>
  <c r="I130" i="7" s="1"/>
  <c r="H142" i="7" s="1"/>
  <c r="J129" i="7"/>
  <c r="E130" i="7"/>
  <c r="H134" i="7" l="1"/>
  <c r="I134" i="7" s="1"/>
  <c r="H133" i="7"/>
  <c r="I133" i="7" s="1"/>
  <c r="I135" i="7" s="1"/>
  <c r="I136" i="7" s="1"/>
  <c r="E136" i="7"/>
  <c r="E146" i="7" s="1"/>
  <c r="J130" i="7"/>
  <c r="I142" i="7"/>
  <c r="H145" i="7"/>
  <c r="H135" i="7" l="1"/>
  <c r="H136" i="7" s="1"/>
  <c r="H146" i="7" s="1"/>
  <c r="I146" i="7" s="1"/>
  <c r="J135" i="7"/>
  <c r="J145" i="7"/>
  <c r="I145" i="7"/>
  <c r="E147" i="7"/>
  <c r="E148" i="7" s="1"/>
  <c r="J146" i="7" l="1"/>
  <c r="E151" i="7"/>
  <c r="G44" i="6"/>
  <c r="H147" i="7"/>
  <c r="H148" i="7" s="1"/>
  <c r="I147" i="7" l="1"/>
  <c r="H151" i="7"/>
  <c r="I151" i="7" s="1"/>
  <c r="H155" i="7"/>
  <c r="G46" i="6"/>
  <c r="J148" i="7"/>
  <c r="I148" i="7"/>
  <c r="G43" i="6" s="1"/>
  <c r="E160" i="7"/>
  <c r="E161" i="7" s="1"/>
  <c r="G49" i="6" l="1"/>
  <c r="F67" i="6"/>
  <c r="F63" i="6"/>
  <c r="F61" i="6"/>
  <c r="F60" i="6"/>
  <c r="F62" i="6"/>
  <c r="H160" i="7"/>
  <c r="H161" i="7" s="1"/>
  <c r="G51" i="6" s="1"/>
  <c r="I160" i="7" l="1"/>
  <c r="I161" i="7"/>
  <c r="G48" i="6" s="1"/>
  <c r="F66" i="6" l="1"/>
  <c r="F65" i="6"/>
  <c r="F68" i="6"/>
</calcChain>
</file>

<file path=xl/sharedStrings.xml><?xml version="1.0" encoding="utf-8"?>
<sst xmlns="http://schemas.openxmlformats.org/spreadsheetml/2006/main" count="3285" uniqueCount="1094">
  <si>
    <t>СВОДКА ОБЪЕМОВ И СТОИМОСТИ РАБОТ</t>
  </si>
  <si>
    <t>по смете №</t>
  </si>
  <si>
    <t>02-01</t>
  </si>
  <si>
    <t>на Благоустройство</t>
  </si>
  <si>
    <t>(наименование работ и затрат)</t>
  </si>
  <si>
    <t>Составлена в ценах 2000 г.(редакция 2017г.)</t>
  </si>
  <si>
    <t>руб.</t>
  </si>
  <si>
    <t>N п.п.</t>
  </si>
  <si>
    <t>Наименование разделов</t>
  </si>
  <si>
    <t>Единица измере- ния</t>
  </si>
  <si>
    <t>Объем</t>
  </si>
  <si>
    <t>Сметная стоимость</t>
  </si>
  <si>
    <t>Норматив- ная трудо- емкость, чел.-ч.</t>
  </si>
  <si>
    <t>Средства на оплату труда</t>
  </si>
  <si>
    <t>Показатели единичной стоимости</t>
  </si>
  <si>
    <t>Удельный показатель  в % к итогу</t>
  </si>
  <si>
    <t>Строитель- ных работ</t>
  </si>
  <si>
    <t>Монтажных работ</t>
  </si>
  <si>
    <t>Оборудо- вания</t>
  </si>
  <si>
    <t>Прочих затрат</t>
  </si>
  <si>
    <t>Всего</t>
  </si>
  <si>
    <t>1</t>
  </si>
  <si>
    <t>Тротуар - 167 м2</t>
  </si>
  <si>
    <t>2</t>
  </si>
  <si>
    <t>Детская площадка - 62 м2</t>
  </si>
  <si>
    <t>3</t>
  </si>
  <si>
    <t>Камни бортовые</t>
  </si>
  <si>
    <t>4</t>
  </si>
  <si>
    <t>Озеленение</t>
  </si>
  <si>
    <t>5</t>
  </si>
  <si>
    <t>Малые формы</t>
  </si>
  <si>
    <t>6</t>
  </si>
  <si>
    <t>Электромонтажные работы</t>
  </si>
  <si>
    <t>Всего по смете:</t>
  </si>
  <si>
    <t>Составил</t>
  </si>
  <si>
    <t>Гамзалаев З. М.</t>
  </si>
  <si>
    <t>ДЕФЕКТНАЯ ВЕДОМОСТЬ</t>
  </si>
  <si>
    <t>на</t>
  </si>
  <si>
    <t>Благоустройство</t>
  </si>
  <si>
    <t>Объект</t>
  </si>
  <si>
    <t>№ 
п/п</t>
  </si>
  <si>
    <t>Наименование работ</t>
  </si>
  <si>
    <t>Единица
измерения</t>
  </si>
  <si>
    <t>Количество</t>
  </si>
  <si>
    <t>Формула расчета объемов</t>
  </si>
  <si>
    <t>Примечание: смета составлена по федеральным единичным расценкам</t>
  </si>
  <si>
    <t>РАЗДЕЛ 1. Тротуар - 167 м2</t>
  </si>
  <si>
    <t>Устройство подстилающих и выравнивающих слоев оснований из песчано-гравийной смеси, дресвы</t>
  </si>
  <si>
    <t>100 м3</t>
  </si>
  <si>
    <t>167.0,15:100</t>
  </si>
  <si>
    <t>Затраты труда рабочих-строителей (2,3:1)</t>
  </si>
  <si>
    <t>чел.-ч</t>
  </si>
  <si>
    <t>15,72Х0,2505</t>
  </si>
  <si>
    <t>Затраты труда машинистов</t>
  </si>
  <si>
    <t>14,81Х0,2505</t>
  </si>
  <si>
    <t>Автогрейдеры среднего типа, мощность 99 кВт (135 л.с.)</t>
  </si>
  <si>
    <t>маш.-ч</t>
  </si>
  <si>
    <t>1,93Х0,2505</t>
  </si>
  <si>
    <t>Катки на пневмоколесном ходу, масса 30 т</t>
  </si>
  <si>
    <t>7,08Х0,2505</t>
  </si>
  <si>
    <t>Машины поливомоечные 6000 л</t>
  </si>
  <si>
    <t>1,04Х0,2505</t>
  </si>
  <si>
    <t>Погрузчики, грузоподъемность 5 т</t>
  </si>
  <si>
    <t>4,76Х0,2505</t>
  </si>
  <si>
    <t>Вода</t>
  </si>
  <si>
    <t>м3</t>
  </si>
  <si>
    <t>7Х0,2505</t>
  </si>
  <si>
    <t>Смесь песчано-гравийная природная обогащенная с содержанием гравия 65-75 %</t>
  </si>
  <si>
    <t>167.0,15.1,22</t>
  </si>
  <si>
    <t>Устройство подстилающих и выравнивающих слоев оснований из песка</t>
  </si>
  <si>
    <t>167.0,05:100</t>
  </si>
  <si>
    <t>15,72Х0,0835</t>
  </si>
  <si>
    <t>13,88Х0,0835</t>
  </si>
  <si>
    <t>1,77Х0,0835</t>
  </si>
  <si>
    <t>7,08Х0,0835</t>
  </si>
  <si>
    <t>0,74Х0,0835</t>
  </si>
  <si>
    <t>4,29Х0,0835</t>
  </si>
  <si>
    <t>5Х0,0835</t>
  </si>
  <si>
    <t>Песок для строительных работ средний</t>
  </si>
  <si>
    <t>167.0,05.1,1</t>
  </si>
  <si>
    <t>Устройство бетонных плитных тротуаров с заполнением швов песком</t>
  </si>
  <si>
    <t>100 м2</t>
  </si>
  <si>
    <t>167:100</t>
  </si>
  <si>
    <t>Затраты труда рабочих-строителей (2,5:1)</t>
  </si>
  <si>
    <t>42,4Х1,67</t>
  </si>
  <si>
    <t>0,98Х1,67</t>
  </si>
  <si>
    <t>Краны на автомобильном ходу, грузоподъемность 10 т</t>
  </si>
  <si>
    <t>0,41Х1,67</t>
  </si>
  <si>
    <t>0,01Х1,67</t>
  </si>
  <si>
    <t>Автомобили бортовые, грузоподъемность до 5 т</t>
  </si>
  <si>
    <t>0,56Х1,67</t>
  </si>
  <si>
    <t>Виброплиты с двигателем внутреннего сгорания</t>
  </si>
  <si>
    <t>5,13Х1,67</t>
  </si>
  <si>
    <t>Смесь пескоцементная (цемент М 400)</t>
  </si>
  <si>
    <t>5Х1,67</t>
  </si>
  <si>
    <t>Песок природный для строительных работ средний</t>
  </si>
  <si>
    <t>0,05Х1,67</t>
  </si>
  <si>
    <t>Плиты тротуарные бетонные гладкие</t>
  </si>
  <si>
    <t>м2</t>
  </si>
  <si>
    <t>100Х1,67</t>
  </si>
  <si>
    <t>Плиты бетонные и цементно-песчаные для тротуаров, полов и облицовки, марки 400, толщина 50 мм</t>
  </si>
  <si>
    <t>167</t>
  </si>
  <si>
    <t>РАЗДЕЛ 2. Детская площадка - 62 м2</t>
  </si>
  <si>
    <t>62.0,10:100</t>
  </si>
  <si>
    <t>15,72Х0,062</t>
  </si>
  <si>
    <t>14,81Х0,062</t>
  </si>
  <si>
    <t>1,93Х0,062</t>
  </si>
  <si>
    <t>7,08Х0,062</t>
  </si>
  <si>
    <t>1,04Х0,062</t>
  </si>
  <si>
    <t>4,76Х0,062</t>
  </si>
  <si>
    <t>7Х0,062</t>
  </si>
  <si>
    <t>62.0,10.1,22</t>
  </si>
  <si>
    <t>Устройство бетонной площадки (тол.10см)</t>
  </si>
  <si>
    <t>62.0,1:100</t>
  </si>
  <si>
    <t>Затраты труда рабочих-строителей (2:1)</t>
  </si>
  <si>
    <t>180Х0,062</t>
  </si>
  <si>
    <t>18,13Х0,062</t>
  </si>
  <si>
    <t>Вибратор поверхностный</t>
  </si>
  <si>
    <t>48Х0,062</t>
  </si>
  <si>
    <t>Краны башенные, грузоподъемность 8 т</t>
  </si>
  <si>
    <t>18Х0,062</t>
  </si>
  <si>
    <t>0,13Х0,062</t>
  </si>
  <si>
    <t>0,2Х0,062</t>
  </si>
  <si>
    <t>Бетон</t>
  </si>
  <si>
    <t>102Х0,062</t>
  </si>
  <si>
    <t>Пленка полиэтиленовая толщиной 0,15 мм</t>
  </si>
  <si>
    <t>250Х0,062</t>
  </si>
  <si>
    <t>Бетон тяжелый, класс В12,5 (М150)</t>
  </si>
  <si>
    <t>62.0,1.1,015</t>
  </si>
  <si>
    <t>Армирование подстилающих слоев и набетонок</t>
  </si>
  <si>
    <t>т</t>
  </si>
  <si>
    <t>62.0,002</t>
  </si>
  <si>
    <t>Затраты труда рабочих-строителей (3,3:1)</t>
  </si>
  <si>
    <t>12,64Х0,124</t>
  </si>
  <si>
    <t>0,38Х0,124</t>
  </si>
  <si>
    <t>0,16Х0,124</t>
  </si>
  <si>
    <t>0,22Х0,124</t>
  </si>
  <si>
    <t>Проволока светлая диаметром 1,1 мм</t>
  </si>
  <si>
    <t>0,028Х0,124</t>
  </si>
  <si>
    <t>Арматура</t>
  </si>
  <si>
    <t>1Х0,124</t>
  </si>
  <si>
    <t>Сетка сварная из холоднотянутой проволоки 4-5 мм</t>
  </si>
  <si>
    <t>7</t>
  </si>
  <si>
    <t>Устройство бесшовного покрытия для детских игровых площадок</t>
  </si>
  <si>
    <t>62:100</t>
  </si>
  <si>
    <t>Затраты труда рабочих-строителей (2,9:1)</t>
  </si>
  <si>
    <t>47,06Х0,62</t>
  </si>
  <si>
    <t>0,88Х0,62</t>
  </si>
  <si>
    <t>0,52Х0,62</t>
  </si>
  <si>
    <t>Подъемники одномачтовые, грузоподъемность до 500 кг, высота подъема 45 м</t>
  </si>
  <si>
    <t>0,36Х0,62</t>
  </si>
  <si>
    <t>Клей "Бустилат"</t>
  </si>
  <si>
    <t>0,05Х0,62</t>
  </si>
  <si>
    <t>Линолеум резиновый на теплозвукоизолирующей подоснове (релин)</t>
  </si>
  <si>
    <t>102Х0,62</t>
  </si>
  <si>
    <t>Ветошь</t>
  </si>
  <si>
    <t>кг</t>
  </si>
  <si>
    <t>0,5Х0,62</t>
  </si>
  <si>
    <t>Покрытие бесшовное пористое водопроницаемое для детских игровых площадок цветное в один цвет, толщиной 10 мм Цена.1800:1,2:7,85</t>
  </si>
  <si>
    <t>62</t>
  </si>
  <si>
    <t>РАЗДЕЛ 3. Камни бортовые</t>
  </si>
  <si>
    <t>8</t>
  </si>
  <si>
    <t>Установка бортовых камней бетонных при других видах покрытий. (бортовые камни сечением 100х200 мм при других видах покрытия, применен коэффициент к нормам расхода бетона в15 (м200) - 0,86; раствора цементного - 0,33)</t>
  </si>
  <si>
    <t>100 м</t>
  </si>
  <si>
    <t>102:100</t>
  </si>
  <si>
    <t>76,08Х1,02</t>
  </si>
  <si>
    <t>0,72Х1,02</t>
  </si>
  <si>
    <t>0,68Х1,02</t>
  </si>
  <si>
    <t>0,04Х1,02</t>
  </si>
  <si>
    <t>м</t>
  </si>
  <si>
    <t>100Х1,02</t>
  </si>
  <si>
    <t>Раствор готовый кладочный цементный марки 100</t>
  </si>
  <si>
    <t>0,0198Х1,02</t>
  </si>
  <si>
    <t>Гвозди строительные</t>
  </si>
  <si>
    <t>0,001Х1,02</t>
  </si>
  <si>
    <t>Брусья необрезные хвойных пород длиной 4-6,5 м, все ширины, толщиной 100, 125 мм, IV сорта</t>
  </si>
  <si>
    <t>0,17Х1,02</t>
  </si>
  <si>
    <t>Бетон тяжелый, класс В15 (М200)</t>
  </si>
  <si>
    <t>5,074Х1,02</t>
  </si>
  <si>
    <t>Камни бортовые БР 100.20.8 /бетон В22,5 (М300), объем 0,016 м3/ (ГОСТ 6665-91)</t>
  </si>
  <si>
    <t>шт.</t>
  </si>
  <si>
    <t>102</t>
  </si>
  <si>
    <t>РАЗДЕЛ 4. Озеленение</t>
  </si>
  <si>
    <t>9</t>
  </si>
  <si>
    <t>Подготовка стандартных посадочных мест для деревьев-саженцев с оголенной корневой системой механизированным способом с добавлением растительной земли до 25%</t>
  </si>
  <si>
    <t>10 шт</t>
  </si>
  <si>
    <t>16:10</t>
  </si>
  <si>
    <t>10,41Х1,6</t>
  </si>
  <si>
    <t>0,24Х1,6</t>
  </si>
  <si>
    <t>Тракторы на пневмоколесном ходу, мощность 59 кВт (80 л.с.)</t>
  </si>
  <si>
    <t>Ямокопатели</t>
  </si>
  <si>
    <t>Земля растительная механизированной заготовки</t>
  </si>
  <si>
    <t>1,49Х1,6</t>
  </si>
  <si>
    <t>Удобрения органо-минеральные</t>
  </si>
  <si>
    <t>0,08Х1,6</t>
  </si>
  <si>
    <t>Удобрения органо-минеральные торфоминеральноаммиачные, марки ТМАУ-2</t>
  </si>
  <si>
    <t>0,16.(16):10</t>
  </si>
  <si>
    <t>10</t>
  </si>
  <si>
    <t>Посадка деревьев-саженцев с оголенной корневой системой в ямы размером 1,0x0,8 м</t>
  </si>
  <si>
    <t>Затраты труда рабочих-строителей (4:1)</t>
  </si>
  <si>
    <t>11,82Х1,6</t>
  </si>
  <si>
    <t>0,27Х1,6</t>
  </si>
  <si>
    <t>1Х1,6</t>
  </si>
  <si>
    <t>Шпагат из пенькового волокна</t>
  </si>
  <si>
    <t>0,00017Х1,6</t>
  </si>
  <si>
    <t>Деревья-саженцы</t>
  </si>
  <si>
    <t>10Х1,6</t>
  </si>
  <si>
    <t>Ткань мешочная</t>
  </si>
  <si>
    <t>10 м2</t>
  </si>
  <si>
    <t>0,15Х1,6</t>
  </si>
  <si>
    <t>Колья деревянные посадочные 2200х60 мм</t>
  </si>
  <si>
    <t>Деревья-саженцы с кроной 9-12 лет (вяз, дуб, каштан, клен, липа, орех, ясень)</t>
  </si>
  <si>
    <t>Туя</t>
  </si>
  <si>
    <t>РАЗДЕЛ 5. Малые формы</t>
  </si>
  <si>
    <t>11</t>
  </si>
  <si>
    <t>Установка малых форм</t>
  </si>
  <si>
    <t>100 шт</t>
  </si>
  <si>
    <t>(8+8+5):100</t>
  </si>
  <si>
    <t>Затраты труда рабочих-строителей (3:1)</t>
  </si>
  <si>
    <t>364,8Х0,21</t>
  </si>
  <si>
    <t>16,29Х0,21</t>
  </si>
  <si>
    <t>1,52Х0,21</t>
  </si>
  <si>
    <t>Машины бурильные на тракторе 85 кВт (115 л.с.), глубина бурения 3,5 м</t>
  </si>
  <si>
    <t>12,76Х0,21</t>
  </si>
  <si>
    <t>2,01Х0,21</t>
  </si>
  <si>
    <t>Болты с шестигранной головкой диаметром резьбы 10 мм</t>
  </si>
  <si>
    <t>0,048Х0,21</t>
  </si>
  <si>
    <t>Грунтовка В-КФ-093 красно-коричневая, серая, черная</t>
  </si>
  <si>
    <t>0,01935Х0,21</t>
  </si>
  <si>
    <t>Растворитель марки Р-4А</t>
  </si>
  <si>
    <t>0,00338Х0,21</t>
  </si>
  <si>
    <t>Эмаль ПФ-115 серая</t>
  </si>
  <si>
    <t>0,00562Х0,21</t>
  </si>
  <si>
    <t>Щитки металлические</t>
  </si>
  <si>
    <t>100Х0,21</t>
  </si>
  <si>
    <t>Скамья парковая , размеры 2000х800х800 мм</t>
  </si>
  <si>
    <t>Урна металлическая опрокидывающаяся</t>
  </si>
  <si>
    <t>Горка с лестницей высотой 900 мм</t>
  </si>
  <si>
    <t>Качели двухпролетные</t>
  </si>
  <si>
    <t>Карусель "Стандарт", размеры 1900х1900х750 мм</t>
  </si>
  <si>
    <t>Качалка лодочка</t>
  </si>
  <si>
    <t>12</t>
  </si>
  <si>
    <t>Монтаж беседки</t>
  </si>
  <si>
    <t>0,2</t>
  </si>
  <si>
    <t>Затраты труда рабочих-строителей (3,2:1)</t>
  </si>
  <si>
    <t>63,28Х0,2</t>
  </si>
  <si>
    <t>4,01Х0,2</t>
  </si>
  <si>
    <t>Краны козловые, грузоподъемность 32 т</t>
  </si>
  <si>
    <t>0,1Х0,2</t>
  </si>
  <si>
    <t>0,12Х0,2</t>
  </si>
  <si>
    <t>Краны на гусеничном ходу, грузоподъемность 25 т</t>
  </si>
  <si>
    <t>3,6Х0,2</t>
  </si>
  <si>
    <t>Преобразователи сварочные номинальным сварочным током 315-500 А</t>
  </si>
  <si>
    <t>0,19Х0,2</t>
  </si>
  <si>
    <t>Аппараты для газовой сварки и резки</t>
  </si>
  <si>
    <t>1,46Х0,2</t>
  </si>
  <si>
    <t>Болты с гайками и шайбами строительные</t>
  </si>
  <si>
    <t>0,021Х0,2</t>
  </si>
  <si>
    <t>0,00001Х0,2</t>
  </si>
  <si>
    <t>Грунтовка ГФ-021 красно-коричневая</t>
  </si>
  <si>
    <t>0,00031Х0,2</t>
  </si>
  <si>
    <t>Растворитель марки Р-4</t>
  </si>
  <si>
    <t>0,0006Х0,2</t>
  </si>
  <si>
    <t>Проволока горячекатаная в мотках, диаметром 6,3-6,5 мм</t>
  </si>
  <si>
    <t>0,00003Х0,2</t>
  </si>
  <si>
    <t>Швеллеры № 40 из стали марки Ст0</t>
  </si>
  <si>
    <t>0,00194Х0,2</t>
  </si>
  <si>
    <t>Кислород газообразный технический</t>
  </si>
  <si>
    <t>1,2Х0,2</t>
  </si>
  <si>
    <t>Электроды диаметром 4 мм Э42</t>
  </si>
  <si>
    <t>0,00044Х0,2</t>
  </si>
  <si>
    <t>Канаты пеньковые пропитанные</t>
  </si>
  <si>
    <t>0,0001Х0,2</t>
  </si>
  <si>
    <t>Бруски обрезные хвойных пород длиной 4-6,5 м, шириной 75-150 мм, толщиной 40-75 мм, I сорта</t>
  </si>
  <si>
    <t>0,00103Х0,2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</si>
  <si>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</si>
  <si>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0,0002Х0,2</t>
  </si>
  <si>
    <t>Конструкции стальные</t>
  </si>
  <si>
    <t>1Х0,2</t>
  </si>
  <si>
    <t>Пропан-бутан смесь техническая</t>
  </si>
  <si>
    <t>0,36Х0,2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</si>
  <si>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</si>
  <si>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10 м</t>
  </si>
  <si>
    <t>0,0187Х0,2</t>
  </si>
  <si>
    <t>Домик-беседка (стены открытые, со скамейкой внутри, с крышей)</t>
  </si>
  <si>
    <t>РАЗДЕЛ 6. Электромонтажные работы</t>
  </si>
  <si>
    <t>13</t>
  </si>
  <si>
    <t>Разработка грунта в отвал экскаваторами "драглайн" или "обратная лопата" с ковшом вместимостью 0,25 м3, группа грунтов 2</t>
  </si>
  <si>
    <t>1000 м3</t>
  </si>
  <si>
    <t>19,3:1000</t>
  </si>
  <si>
    <t>12,86Х0,0193</t>
  </si>
  <si>
    <t>58,76Х0,0193</t>
  </si>
  <si>
    <t>Экскаваторы одноковшовые дизельные на пневмоколесном ходу, емкость ковша 0,25 м3</t>
  </si>
  <si>
    <t>14</t>
  </si>
  <si>
    <t>Кабель до 35 кВ в готовых траншеях без покрытий, масса 1 м до 1 кг</t>
  </si>
  <si>
    <t>72:100</t>
  </si>
  <si>
    <t>11,01Х0,72</t>
  </si>
  <si>
    <t>0,62Х0,72</t>
  </si>
  <si>
    <t>Домкраты гидравлические, грузоподъемность 63-100 т</t>
  </si>
  <si>
    <t>2,58Х0,72</t>
  </si>
  <si>
    <t>Лебедки электрические тяговым усилием до 12,26 кН (1,25 т)</t>
  </si>
  <si>
    <t>0,31Х0,72</t>
  </si>
  <si>
    <t>Краска</t>
  </si>
  <si>
    <t>0,25Х0,72</t>
  </si>
  <si>
    <t>Лак битумный БТ-123</t>
  </si>
  <si>
    <t>0,00006Х0,72</t>
  </si>
  <si>
    <t>Сталь полосовая, марка стали Ст3сп шириной 50-200 мм толщиной 4-5 мм</t>
  </si>
  <si>
    <t>0,001Х0,72</t>
  </si>
  <si>
    <t>Лента К226</t>
  </si>
  <si>
    <t>0,0096Х0,72</t>
  </si>
  <si>
    <t>Сталь угловая равнополочная, марка стали ВСт3кп2, размером 50х50х5 мм</t>
  </si>
  <si>
    <t>0,01Х0,72</t>
  </si>
  <si>
    <t>Кабель силовой с алюминиевыми жилами с изоляцией и оболочкой из ПВХ, не поддерживающий горение, бронированный, напряжением 0,66 кВ (ГОСТ 16442-80), марки АВБбШв, с числом жил - 4 и сечением 6 мм2</t>
  </si>
  <si>
    <t>1000 м</t>
  </si>
  <si>
    <t>72:1000</t>
  </si>
  <si>
    <t>15</t>
  </si>
  <si>
    <t>Прокладка сигнальной ленты в траншее</t>
  </si>
  <si>
    <t>км</t>
  </si>
  <si>
    <t>0,072</t>
  </si>
  <si>
    <t>Затраты труда рабочих-строителей (4,3:1)</t>
  </si>
  <si>
    <t>6,9Х0,072</t>
  </si>
  <si>
    <t>2,712Х0,072</t>
  </si>
  <si>
    <t>Бульдозер 128,7 кВт (175 л.с.) в составе кабелеукладочной колонны</t>
  </si>
  <si>
    <t>4,4Х0,072</t>
  </si>
  <si>
    <t>Машина монтажная для выполнения работ при прокладке и монтаже кабеля на базе автомобиля ГАЗ-66</t>
  </si>
  <si>
    <t>4,64Х0,072</t>
  </si>
  <si>
    <t>Транспортеры прицепные кабельные до 7 т, ККТ-7</t>
  </si>
  <si>
    <t>Лента сигнальная</t>
  </si>
  <si>
    <t>16</t>
  </si>
  <si>
    <t>Засыпка вручную траншей, пазух котлованов и ям, группа грунтов 2</t>
  </si>
  <si>
    <t>19,3:100</t>
  </si>
  <si>
    <t>Затраты труда рабочих-строителей (1,5:1)</t>
  </si>
  <si>
    <t>97,2Х0,193</t>
  </si>
  <si>
    <t>17</t>
  </si>
  <si>
    <t>Копание ям вручную без креплений для стоек и столбов без откосов глубиной до 0,7 м, группа грунтов 2</t>
  </si>
  <si>
    <t>6.0,143:100</t>
  </si>
  <si>
    <t>280Х0,00858</t>
  </si>
  <si>
    <t>18</t>
  </si>
  <si>
    <t>Устройство фундаментов-столбов бетонных</t>
  </si>
  <si>
    <t>598,26Х0,00858</t>
  </si>
  <si>
    <t>19,7Х0,00858</t>
  </si>
  <si>
    <t>Вибратор глубинный</t>
  </si>
  <si>
    <t>29,16Х0,00858</t>
  </si>
  <si>
    <t>17,61Х0,00858</t>
  </si>
  <si>
    <t>0,74Х0,00858</t>
  </si>
  <si>
    <t>0,27Х0,00858</t>
  </si>
  <si>
    <t>1,08Х0,00858</t>
  </si>
  <si>
    <t>0,424Х0,00858</t>
  </si>
  <si>
    <t>0,03Х0,00858</t>
  </si>
  <si>
    <t>Известь строительная негашеная комовая, сорт I</t>
  </si>
  <si>
    <t>0,082Х0,00858</t>
  </si>
  <si>
    <t>0,0762Х0,00858</t>
  </si>
  <si>
    <t>Доски обрезные хвойных пород длиной 4-6,5 м, шириной 75-150 мм, толщиной 44 мм и более, III сорта</t>
  </si>
  <si>
    <t>0,7Х0,00858</t>
  </si>
  <si>
    <t>102Х0,00858</t>
  </si>
  <si>
    <t>Щиты из досок толщиной 25 мм</t>
  </si>
  <si>
    <t>65,1Х0,00858</t>
  </si>
  <si>
    <t>75Х0,00858</t>
  </si>
  <si>
    <t>6.0,143.1,02</t>
  </si>
  <si>
    <t>19</t>
  </si>
  <si>
    <t>Установка стальных опор промежуточных свободностоящих, одностоечных массой до 2 т</t>
  </si>
  <si>
    <t>6.0,040</t>
  </si>
  <si>
    <t>Затраты труда рабочих-строителей (4,1:1)</t>
  </si>
  <si>
    <t>29,12Х0,24</t>
  </si>
  <si>
    <t>10,3Х0,24</t>
  </si>
  <si>
    <t>Домкраты гидравлические, грузоподъемность 6,3-25 т</t>
  </si>
  <si>
    <t>3,08Х0,24</t>
  </si>
  <si>
    <t>Краны на автомобильном ходу, грузоподъемность 16 т</t>
  </si>
  <si>
    <t>1,04Х0,24</t>
  </si>
  <si>
    <t>Краны на тракторе, мощность 121 кВт (165 л.с.), грузоподъемность 10 т (прицепные)</t>
  </si>
  <si>
    <t>3,07Х0,24</t>
  </si>
  <si>
    <t>Спецавтомашины, грузоподъемность до 8 т, вездеходы</t>
  </si>
  <si>
    <t>1,85Х0,24</t>
  </si>
  <si>
    <t>Тракторы на гусеничном ходу с лебедкой 132 кВт (180 л.с.)</t>
  </si>
  <si>
    <t>4,34Х0,24</t>
  </si>
  <si>
    <t>Опоры стальные</t>
  </si>
  <si>
    <t>1,03Х0,24</t>
  </si>
  <si>
    <t>Опора несиловая фланцевая коническая 4м</t>
  </si>
  <si>
    <t>Деталь закладная фундамента</t>
  </si>
  <si>
    <t>20</t>
  </si>
  <si>
    <t>Установка светильников с лампами накаливания</t>
  </si>
  <si>
    <t>шт</t>
  </si>
  <si>
    <t>1,29Х6</t>
  </si>
  <si>
    <t>0,06Х6</t>
  </si>
  <si>
    <t>Бензин растворитель</t>
  </si>
  <si>
    <t>0,00006Х6</t>
  </si>
  <si>
    <t>Смазка ЗЭС</t>
  </si>
  <si>
    <t>0,01Х6</t>
  </si>
  <si>
    <t>Светильник торшерный "Александровский сад" ЖТУ 18-100- 001, с рассеивателем из органического стекла с декоративным рисунком</t>
  </si>
  <si>
    <t>21</t>
  </si>
  <si>
    <t>Провод по установленным стальным конструкциям и панелям, сечение до 16 мм2</t>
  </si>
  <si>
    <t>6.4:100</t>
  </si>
  <si>
    <t>Затраты труда рабочих-строителей (3,8:1)</t>
  </si>
  <si>
    <t>30,64Х0,24</t>
  </si>
  <si>
    <t>0,32Х0,24</t>
  </si>
  <si>
    <t>0,16Х0,24</t>
  </si>
  <si>
    <t>Установки для сварки ручной дуговой (постоянного тока)</t>
  </si>
  <si>
    <t>4,94Х0,24</t>
  </si>
  <si>
    <t>Винты с полукруглой головкой длиной 50 мм</t>
  </si>
  <si>
    <t>0,00058Х0,24</t>
  </si>
  <si>
    <t>0,1Х0,24</t>
  </si>
  <si>
    <t>Электроды диаметром 4 мм Э42А</t>
  </si>
  <si>
    <t>3Х0,24</t>
  </si>
  <si>
    <t>Прессшпан листовой, марки А</t>
  </si>
  <si>
    <t>0,55Х0,24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</si>
  <si>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- 2 и сечением 1,5 мм2</t>
  </si>
  <si>
    <t>6.4:1000</t>
  </si>
  <si>
    <t xml:space="preserve">Форма № 4 </t>
  </si>
  <si>
    <t>Благоустройство общественной территории в с. Цилитли Гумбетовский район РД</t>
  </si>
  <si>
    <t>(наименование стройки)</t>
  </si>
  <si>
    <t>ЛОКАЛЬНЫЙ СМЕТНЫЙ РАСЧЕТ №</t>
  </si>
  <si>
    <t>(локальная смета)</t>
  </si>
  <si>
    <t xml:space="preserve">                   </t>
  </si>
  <si>
    <t>Благоустройство, Благоустройство</t>
  </si>
  <si>
    <t>(наименование работ и затрат, наименование объекта)</t>
  </si>
  <si>
    <t>Основание:</t>
  </si>
  <si>
    <t>Дефектная ведомость</t>
  </si>
  <si>
    <t>129,506</t>
  </si>
  <si>
    <t>тыс.руб.</t>
  </si>
  <si>
    <t>3,691</t>
  </si>
  <si>
    <t>N п/п</t>
  </si>
  <si>
    <t>Шифр и номер позиции норматива</t>
  </si>
  <si>
    <t>Наименование работ и затрат</t>
  </si>
  <si>
    <t>Стоимость единицы</t>
  </si>
  <si>
    <t>Общая стоимость</t>
  </si>
  <si>
    <t>Затраты труда рабочих, чел.-ч, не занятых обслуж. машин</t>
  </si>
  <si>
    <t>экспл. машин</t>
  </si>
  <si>
    <t>оплаты труда</t>
  </si>
  <si>
    <t>экспл.    машин</t>
  </si>
  <si>
    <t>Единица измерения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</si>
  <si>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</si>
  <si>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</si>
  <si>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</si>
  <si>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</si>
  <si>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</si>
  <si>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>Раздел 1. Тротуар - 167 м2</t>
  </si>
  <si>
    <t>27-04-001-02 ФЕР-2001 Минстрой РФ пр. № 1039/пр</t>
  </si>
  <si>
    <t>Наименование затрат</t>
  </si>
  <si>
    <t>Базисная стоимость</t>
  </si>
  <si>
    <t>Коэф-ты тех. части</t>
  </si>
  <si>
    <t xml:space="preserve"> На ед. в базисных</t>
  </si>
  <si>
    <t>Коэф-ты пересчета</t>
  </si>
  <si>
    <t>На ед. в текущих</t>
  </si>
  <si>
    <t>В текущих ценах</t>
  </si>
  <si>
    <t>Оплата труда рабочих, ср. разряд-2,3</t>
  </si>
  <si>
    <t>Затраты на эксплуатацию машин и механизмов</t>
  </si>
  <si>
    <t>в т.ч. эксплуатация машин без оплаты труда</t>
  </si>
  <si>
    <t>в т.ч. оплата труда машинистов</t>
  </si>
  <si>
    <t>Стоимость материалов</t>
  </si>
  <si>
    <t>№ п/п</t>
  </si>
  <si>
    <t>Код ресурса</t>
  </si>
  <si>
    <t>Наименование ресурса</t>
  </si>
  <si>
    <t>Измеритель</t>
  </si>
  <si>
    <t>Всего в базисных</t>
  </si>
  <si>
    <r>
      <t>Стоимость текущая</t>
    </r>
    <r>
      <rPr>
        <sz val="7"/>
        <color indexed="27"/>
        <rFont val="Tahoma"/>
        <family val="2"/>
        <charset val="204"/>
      </rPr>
      <t xml:space="preserve"> </t>
    </r>
  </si>
  <si>
    <t>на единицу</t>
  </si>
  <si>
    <t>по проекту</t>
  </si>
  <si>
    <t xml:space="preserve">всего </t>
  </si>
  <si>
    <t>1.1</t>
  </si>
  <si>
    <t>Затраты труда рабочих-строителей, ср. разряд-2,3</t>
  </si>
  <si>
    <t>1.2</t>
  </si>
  <si>
    <t>1.3</t>
  </si>
  <si>
    <t>91.01.02-004</t>
  </si>
  <si>
    <t>1.4</t>
  </si>
  <si>
    <t>91.08.03-030</t>
  </si>
  <si>
    <t>1.5</t>
  </si>
  <si>
    <t>91.13.01-038</t>
  </si>
  <si>
    <t>1.6</t>
  </si>
  <si>
    <t>91.06.05-011</t>
  </si>
  <si>
    <t>1.7</t>
  </si>
  <si>
    <t>01.7.03.01-0001</t>
  </si>
  <si>
    <t xml:space="preserve">НР от ОЗП+ЗПМ - 142% </t>
  </si>
  <si>
    <t xml:space="preserve">СП от ОЗП+ЗПМ - 95% </t>
  </si>
  <si>
    <t xml:space="preserve">Сметная стоимость </t>
  </si>
  <si>
    <t>02.2.04.03-0015 ФССЦ-2001 Минстрой РФ пр. № 1039/пр</t>
  </si>
  <si>
    <t>--</t>
  </si>
  <si>
    <t>Ресурсы по проекту</t>
  </si>
  <si>
    <t>27-04-001-01 ФЕР-2001 Минстрой РФ пр. № 1039/пр</t>
  </si>
  <si>
    <t>3.1</t>
  </si>
  <si>
    <t>3.2</t>
  </si>
  <si>
    <t>3.3</t>
  </si>
  <si>
    <t>3.4</t>
  </si>
  <si>
    <t>3.5</t>
  </si>
  <si>
    <t>3.6</t>
  </si>
  <si>
    <t>3.7</t>
  </si>
  <si>
    <t>02.3.01.02-0033 ФССЦ-2001 Минстрой РФ пр. № 1039/пр</t>
  </si>
  <si>
    <t>27-07-003-02 ФЕР-2001 Минстрой РФ пр. № 1039/пр</t>
  </si>
  <si>
    <t>Оплата труда рабочих, ср. разряд-2,5</t>
  </si>
  <si>
    <t>5.1</t>
  </si>
  <si>
    <t>Затраты труда рабочих-строителей, ср. разряд-2,5</t>
  </si>
  <si>
    <t>5.2</t>
  </si>
  <si>
    <t>5.3</t>
  </si>
  <si>
    <t>91.05.05-014</t>
  </si>
  <si>
    <t>5.4</t>
  </si>
  <si>
    <t>5.5</t>
  </si>
  <si>
    <t>91.14.02-001</t>
  </si>
  <si>
    <t>5.6</t>
  </si>
  <si>
    <t>91.08.09-001</t>
  </si>
  <si>
    <t>5.7</t>
  </si>
  <si>
    <t>04.3.02.13-0003</t>
  </si>
  <si>
    <t>5.8</t>
  </si>
  <si>
    <t>02.3.01.02-0015</t>
  </si>
  <si>
    <t>5.9</t>
  </si>
  <si>
    <t>(05.2.04.04)</t>
  </si>
  <si>
    <t>05.2.04.04-0007 ФССЦ-2001 Минстрой РФ пр. № 1039/пр</t>
  </si>
  <si>
    <t>Итого прямые затраты по разделу 1</t>
  </si>
  <si>
    <t>Итого по разделу 1</t>
  </si>
  <si>
    <t>Нормативная трудоемкость -</t>
  </si>
  <si>
    <t>Сметная заработная плата -</t>
  </si>
  <si>
    <t>Раздел 2. Детская площадка - 62 м2</t>
  </si>
  <si>
    <t>7.1</t>
  </si>
  <si>
    <t>7.2</t>
  </si>
  <si>
    <t>7.3</t>
  </si>
  <si>
    <t>7.4</t>
  </si>
  <si>
    <t>7.5</t>
  </si>
  <si>
    <t>7.6</t>
  </si>
  <si>
    <t>7.7</t>
  </si>
  <si>
    <t>06-01-001-01 ФЕР-2001 Минстрой РФ пр. № 1039/пр</t>
  </si>
  <si>
    <t>Оплата труда рабочих, ср. разряд-2</t>
  </si>
  <si>
    <t>9.1</t>
  </si>
  <si>
    <t>Затраты труда рабочих-строителей, ср. разряд-2</t>
  </si>
  <si>
    <t>9.2</t>
  </si>
  <si>
    <t>9.3</t>
  </si>
  <si>
    <t>91.07.04-002</t>
  </si>
  <si>
    <t>9.4</t>
  </si>
  <si>
    <t>91.05.01-017</t>
  </si>
  <si>
    <t>9.5</t>
  </si>
  <si>
    <t>9.6</t>
  </si>
  <si>
    <t>9.7</t>
  </si>
  <si>
    <t>(04.1.02.06)</t>
  </si>
  <si>
    <t>9.8</t>
  </si>
  <si>
    <t>01.7.07.12-0024</t>
  </si>
  <si>
    <t xml:space="preserve">НР от ОЗП+ЗПМ - 105% </t>
  </si>
  <si>
    <t xml:space="preserve">СП от ОЗП+ЗПМ - 65% </t>
  </si>
  <si>
    <t>04.1.02.05-0005 ФССЦ-2001 Минстрой РФ пр. № 1039/пр</t>
  </si>
  <si>
    <t>06-01-015-10 ФЕР-2001 Минстрой РФ пр. № 1039/пр</t>
  </si>
  <si>
    <t>Оплата труда рабочих, ср. разряд-3,3</t>
  </si>
  <si>
    <t>11.1</t>
  </si>
  <si>
    <t>Затраты труда рабочих-строителей, ср. разряд-3,3</t>
  </si>
  <si>
    <t>11.2</t>
  </si>
  <si>
    <t>11.3</t>
  </si>
  <si>
    <t>11.4</t>
  </si>
  <si>
    <t>11.5</t>
  </si>
  <si>
    <t>08.3.03.04-0012</t>
  </si>
  <si>
    <t>11.6</t>
  </si>
  <si>
    <t>(08.4.03.04)</t>
  </si>
  <si>
    <t>08.4.02.06-0003 ФССЦ-2001 Минстрой РФ пр. № 1039/пр</t>
  </si>
  <si>
    <t>11-01-037-01 ФЕР-2001 Минстрой РФ пр. № 1039/пр</t>
  </si>
  <si>
    <t>Оплата труда рабочих, ср. разряд-2,9</t>
  </si>
  <si>
    <t>13.1</t>
  </si>
  <si>
    <t>Затраты труда рабочих-строителей, ср. разряд-2,9</t>
  </si>
  <si>
    <t>13.2</t>
  </si>
  <si>
    <t>13.3</t>
  </si>
  <si>
    <t>13.4</t>
  </si>
  <si>
    <t>91.06.06-048</t>
  </si>
  <si>
    <t>13.5</t>
  </si>
  <si>
    <t>14.1.02.04-0101</t>
  </si>
  <si>
    <t>13.6</t>
  </si>
  <si>
    <t>(01.6.03.04)</t>
  </si>
  <si>
    <t>13.7</t>
  </si>
  <si>
    <t>01.7.20.08-0051</t>
  </si>
  <si>
    <t xml:space="preserve">НР от ОЗП+ЗПМ - 123% </t>
  </si>
  <si>
    <t xml:space="preserve">СП от ОЗП+ЗПМ - 75% </t>
  </si>
  <si>
    <t>Прайс</t>
  </si>
  <si>
    <t>Итого прямые затраты по разделу 2</t>
  </si>
  <si>
    <t>Итого по разделу 2</t>
  </si>
  <si>
    <t>Раздел 3. Камни бортовые</t>
  </si>
  <si>
    <t>27-02-010-02 ФЕР-2001 Минстрой РФ пр. № 1039/пр 
ФЕР сборник 27 прил. 27.3 п.3.8</t>
  </si>
  <si>
    <t>Стоимость материалов
= 3690,05 - 489,62 - 20,9</t>
  </si>
  <si>
    <t>15.1</t>
  </si>
  <si>
    <t>15.2</t>
  </si>
  <si>
    <t>15.3</t>
  </si>
  <si>
    <t>15.4</t>
  </si>
  <si>
    <t>15.5</t>
  </si>
  <si>
    <t>(13.2.03.02)</t>
  </si>
  <si>
    <t>15.6</t>
  </si>
  <si>
    <t>04.3.01.09-0014</t>
  </si>
  <si>
    <t>15.7</t>
  </si>
  <si>
    <t>01.7.15.06-0111</t>
  </si>
  <si>
    <t>15.8</t>
  </si>
  <si>
    <t>11.1.03.03-0012</t>
  </si>
  <si>
    <t>15.9</t>
  </si>
  <si>
    <t>04.1.02.05-0006</t>
  </si>
  <si>
    <t>05.2.03.03-0031 ФССЦ-2001 Минстрой РФ пр. № 1039/пр</t>
  </si>
  <si>
    <t>Итого прямые затраты по разделу 3</t>
  </si>
  <si>
    <t>Итого по разделу 3</t>
  </si>
  <si>
    <t>Раздел 4. Озеленение</t>
  </si>
  <si>
    <t>47-01-015-02 ФЕР-2001 Минстрой РФ пр. № 1039/пр</t>
  </si>
  <si>
    <t>17.1</t>
  </si>
  <si>
    <t>17.2</t>
  </si>
  <si>
    <t>17.3</t>
  </si>
  <si>
    <t>91.15.03-014</t>
  </si>
  <si>
    <t>17.4</t>
  </si>
  <si>
    <t>91.12.08-161</t>
  </si>
  <si>
    <t>17.5</t>
  </si>
  <si>
    <t>16.2.01.02-0002</t>
  </si>
  <si>
    <t>17.6</t>
  </si>
  <si>
    <t>(16.3.02.02)</t>
  </si>
  <si>
    <t xml:space="preserve">НР от ОЗП+ЗПМ - 115% </t>
  </si>
  <si>
    <t xml:space="preserve">СП от ОЗП+ЗПМ - 90% </t>
  </si>
  <si>
    <t>16.3.02.02-0007 ФССЦ-2001 Минстрой РФ пр. № 1039/пр</t>
  </si>
  <si>
    <t>47-01-017-02 ФЕР-2001 Минстрой РФ пр. № 1039/пр</t>
  </si>
  <si>
    <t>Оплата труда рабочих, ср. разряд-4</t>
  </si>
  <si>
    <t>19.1</t>
  </si>
  <si>
    <t>Затраты труда рабочих-строителей, ср. разряд-4</t>
  </si>
  <si>
    <t>19.2</t>
  </si>
  <si>
    <t>19.3</t>
  </si>
  <si>
    <t>19.4</t>
  </si>
  <si>
    <t>19.5</t>
  </si>
  <si>
    <t>01.7.20.07-0001</t>
  </si>
  <si>
    <t>19.6</t>
  </si>
  <si>
    <t>(16.2.02.10)</t>
  </si>
  <si>
    <t>19.7</t>
  </si>
  <si>
    <t>01.7.20.08-0162</t>
  </si>
  <si>
    <t>19.8</t>
  </si>
  <si>
    <t>11.2.04.06-0031</t>
  </si>
  <si>
    <t>16.2.02.10-0001 ФССЦ-2001 Минстрой РФ пр. № 1039/пр</t>
  </si>
  <si>
    <t>16.2.02.03-0082 ФССЦ-2001 Минстрой РФ пр. № 1039/пр</t>
  </si>
  <si>
    <t>Итого прямые затраты по разделу 4</t>
  </si>
  <si>
    <t>Итого по разделу 4</t>
  </si>
  <si>
    <t>Раздел 5. Малые формы</t>
  </si>
  <si>
    <t>22</t>
  </si>
  <si>
    <t>27-09-008-01 ФЕР-2001 Минстрой РФ пр. № 1039/пр 
прим.</t>
  </si>
  <si>
    <t>Оплата труда рабочих, ср. разряд-3</t>
  </si>
  <si>
    <t>22.1</t>
  </si>
  <si>
    <t>Затраты труда рабочих-строителей, ср. разряд-3</t>
  </si>
  <si>
    <t>22.2</t>
  </si>
  <si>
    <t>22.3</t>
  </si>
  <si>
    <t>22.4</t>
  </si>
  <si>
    <t>91.04.01-033</t>
  </si>
  <si>
    <t>22.5</t>
  </si>
  <si>
    <t>22.6</t>
  </si>
  <si>
    <t>01.7.15.02-0083</t>
  </si>
  <si>
    <t>22.7</t>
  </si>
  <si>
    <t>14.4.01.08-0001</t>
  </si>
  <si>
    <t>22.8</t>
  </si>
  <si>
    <t>14.5.09.07-0031</t>
  </si>
  <si>
    <t>22.9</t>
  </si>
  <si>
    <t>14.4.04.08-0003</t>
  </si>
  <si>
    <t>22.10</t>
  </si>
  <si>
    <t>(01.7.17.13)</t>
  </si>
  <si>
    <t>23</t>
  </si>
  <si>
    <t>15.2.03.04-0071 ФССЦ-2001 Минстрой РФ пр. № 1039/пр</t>
  </si>
  <si>
    <t>24</t>
  </si>
  <si>
    <t>15.2.03.06-0013 ФССЦ-2001 Минстрой РФ пр. № 1039/пр</t>
  </si>
  <si>
    <t>25</t>
  </si>
  <si>
    <t>15.1.02.04-0091 ФССЦ-2001 Минстрой РФ пр. № 1039/пр</t>
  </si>
  <si>
    <t>26</t>
  </si>
  <si>
    <t>15.1.02.08-0033 ФССЦ-2001 Минстрой РФ пр. № 1039/пр</t>
  </si>
  <si>
    <t>27</t>
  </si>
  <si>
    <t>15.1.02.06-0006 ФССЦ-2001 Минстрой РФ пр. № 1039/пр</t>
  </si>
  <si>
    <t>28</t>
  </si>
  <si>
    <t>15.1.02.07-0001 ФССЦ-2001 Минстрой РФ пр. № 1039/пр</t>
  </si>
  <si>
    <t>29</t>
  </si>
  <si>
    <t>09-03-014-01 ФЕР-2001 Минстрой РФ пр. № 1039/пр 
прим.</t>
  </si>
  <si>
    <t>Оплата труда рабочих, ср. разряд-3,2</t>
  </si>
  <si>
    <t>29.1</t>
  </si>
  <si>
    <t>Затраты труда рабочих-строителей, ср. разряд-3,2</t>
  </si>
  <si>
    <t>29.2</t>
  </si>
  <si>
    <t>29.3</t>
  </si>
  <si>
    <t>91.05.02-005</t>
  </si>
  <si>
    <t>29.4</t>
  </si>
  <si>
    <t>29.5</t>
  </si>
  <si>
    <t>91.05.06-007</t>
  </si>
  <si>
    <t>29.6</t>
  </si>
  <si>
    <t>91.17.04-171</t>
  </si>
  <si>
    <t>29.7</t>
  </si>
  <si>
    <t>29.8</t>
  </si>
  <si>
    <t>91.17.04-042</t>
  </si>
  <si>
    <t>29.9</t>
  </si>
  <si>
    <t>01.7.15.03-0041</t>
  </si>
  <si>
    <t>29.10</t>
  </si>
  <si>
    <t>29.11</t>
  </si>
  <si>
    <t>14.4.01.01-0003</t>
  </si>
  <si>
    <t>29.12</t>
  </si>
  <si>
    <t>14.5.09.07-0029</t>
  </si>
  <si>
    <t>29.13</t>
  </si>
  <si>
    <t>08.3.03.06-0002</t>
  </si>
  <si>
    <t>29.14</t>
  </si>
  <si>
    <t>08.3.11.01-0091</t>
  </si>
  <si>
    <t>29.15</t>
  </si>
  <si>
    <t>01.3.02.08-0001</t>
  </si>
  <si>
    <t>29.16</t>
  </si>
  <si>
    <t>01.7.11.07-0032</t>
  </si>
  <si>
    <t>29.17</t>
  </si>
  <si>
    <t>01.7.20.08-0071</t>
  </si>
  <si>
    <t>29.18</t>
  </si>
  <si>
    <t>11.1.03.01-0077</t>
  </si>
  <si>
    <t>29.19</t>
  </si>
  <si>
    <t>07.2.07.12-0020</t>
  </si>
  <si>
    <t>29.20</t>
  </si>
  <si>
    <t>(07.2.07.13)</t>
  </si>
  <si>
    <t>29.21</t>
  </si>
  <si>
    <t>01.3.02.09-0022</t>
  </si>
  <si>
    <t>29.22</t>
  </si>
  <si>
    <t>08.2.02.11-0007</t>
  </si>
  <si>
    <t xml:space="preserve">НР от ОЗП+ЗПМ - 90% </t>
  </si>
  <si>
    <t xml:space="preserve">СП от ОЗП+ЗПМ - 85% </t>
  </si>
  <si>
    <t>30</t>
  </si>
  <si>
    <t>15.1.02.05-0001 ФССЦ-2001 Минстрой РФ пр. № 1039/пр</t>
  </si>
  <si>
    <t>Итого прямые затраты по разделу 5</t>
  </si>
  <si>
    <t>Итого по разделу 5</t>
  </si>
  <si>
    <t>Раздел 6. Электромонтажные работы</t>
  </si>
  <si>
    <t>31</t>
  </si>
  <si>
    <t>01-01-004-05 ФЕР-2001 Минстрой РФ пр. № 1039/пр</t>
  </si>
  <si>
    <t>31.1</t>
  </si>
  <si>
    <t>31.2</t>
  </si>
  <si>
    <t>31.3</t>
  </si>
  <si>
    <t>91.01.05-106</t>
  </si>
  <si>
    <t xml:space="preserve">НР от ОЗП+ЗПМ - 95% </t>
  </si>
  <si>
    <t xml:space="preserve">СП от ОЗП+ЗПМ - 50% </t>
  </si>
  <si>
    <t>32</t>
  </si>
  <si>
    <t>08-02-141-01 ФЕРм-2001 Минстрой РФ пр. № 1039/пр</t>
  </si>
  <si>
    <t>32.1</t>
  </si>
  <si>
    <t>32.2</t>
  </si>
  <si>
    <t>32.3</t>
  </si>
  <si>
    <t>91.06.01-003</t>
  </si>
  <si>
    <t>32.4</t>
  </si>
  <si>
    <t>91.06.03-061</t>
  </si>
  <si>
    <t>32.5</t>
  </si>
  <si>
    <t>32.6</t>
  </si>
  <si>
    <t>32.7</t>
  </si>
  <si>
    <t>14.4.02.09-0001</t>
  </si>
  <si>
    <t>32.8</t>
  </si>
  <si>
    <t>14.4.03.03-0002</t>
  </si>
  <si>
    <t>32.9</t>
  </si>
  <si>
    <t>08.3.07.01-0076</t>
  </si>
  <si>
    <t>32.10</t>
  </si>
  <si>
    <t>01.7.06.07-0001</t>
  </si>
  <si>
    <t>32.11</t>
  </si>
  <si>
    <t>08.3.08.02-0052</t>
  </si>
  <si>
    <t>33</t>
  </si>
  <si>
    <t>21.1.06.07-0011 ФССЦ-2001 Минстрой РФ пр. № 1039/пр</t>
  </si>
  <si>
    <t>34</t>
  </si>
  <si>
    <t>10-06-048-05 ФЕРм-2001 Минстрой РФ пр. № 1039/пр 
К=0,3</t>
  </si>
  <si>
    <t>Оплата труда рабочих, ср. разряд-4,3</t>
  </si>
  <si>
    <t>34.1</t>
  </si>
  <si>
    <t>Затраты труда рабочих-строителей, ср. разряд-4,3</t>
  </si>
  <si>
    <t>34.2</t>
  </si>
  <si>
    <t>34.3</t>
  </si>
  <si>
    <t>91.01.01-001</t>
  </si>
  <si>
    <t>34.4</t>
  </si>
  <si>
    <t>91.11.01-012</t>
  </si>
  <si>
    <t>34.5</t>
  </si>
  <si>
    <t>91.14.05-041</t>
  </si>
  <si>
    <t xml:space="preserve">НР от ОЗП+ЗПМ - 100% </t>
  </si>
  <si>
    <t>35</t>
  </si>
  <si>
    <t>01.7.06.08-0003 ФССЦ-2001 Минстрой РФ пр. № 1039/пр</t>
  </si>
  <si>
    <t>36</t>
  </si>
  <si>
    <t>01-02-061-02 ФЕР-2001 Минстрой РФ пр. № 1039/пр</t>
  </si>
  <si>
    <t>Оплата труда рабочих, ср. разряд-1,5</t>
  </si>
  <si>
    <t>36.1</t>
  </si>
  <si>
    <t>Затраты труда рабочих-строителей, ср. разряд-1,5</t>
  </si>
  <si>
    <t xml:space="preserve">НР от ОЗП+ЗПМ - 80% </t>
  </si>
  <si>
    <t xml:space="preserve">СП от ОЗП+ЗПМ - 45% </t>
  </si>
  <si>
    <t>37</t>
  </si>
  <si>
    <t>01-02-058-02 ФЕР-2001 Минстрой РФ пр. № 1039/пр</t>
  </si>
  <si>
    <t>37.1</t>
  </si>
  <si>
    <t>38</t>
  </si>
  <si>
    <t>06-01-001-13 ФЕР-2001 Минстрой РФ пр. № 1039/пр</t>
  </si>
  <si>
    <t>38.1</t>
  </si>
  <si>
    <t>38.2</t>
  </si>
  <si>
    <t>38.3</t>
  </si>
  <si>
    <t>91.07.04-001</t>
  </si>
  <si>
    <t>38.4</t>
  </si>
  <si>
    <t>38.5</t>
  </si>
  <si>
    <t>38.6</t>
  </si>
  <si>
    <t>38.7</t>
  </si>
  <si>
    <t>38.8</t>
  </si>
  <si>
    <t>38.9</t>
  </si>
  <si>
    <t>38.10</t>
  </si>
  <si>
    <t>03.1.02.03-0011</t>
  </si>
  <si>
    <t>38.11</t>
  </si>
  <si>
    <t>38.12</t>
  </si>
  <si>
    <t>11.1.03.06-0095</t>
  </si>
  <si>
    <t>38.13</t>
  </si>
  <si>
    <t>38.14</t>
  </si>
  <si>
    <t>11.2.13.04-0011</t>
  </si>
  <si>
    <t>38.15</t>
  </si>
  <si>
    <t>39</t>
  </si>
  <si>
    <t>40</t>
  </si>
  <si>
    <t>33-01-016-01 ФЕР-2001 Минстрой РФ пр. № 1039/пр</t>
  </si>
  <si>
    <t>Оплата труда рабочих, ср. разряд-4,1</t>
  </si>
  <si>
    <t>40.1</t>
  </si>
  <si>
    <t>Затраты труда рабочих-строителей, ср. разряд-4,1</t>
  </si>
  <si>
    <t>40.2</t>
  </si>
  <si>
    <t>40.3</t>
  </si>
  <si>
    <t>91.06.01-002</t>
  </si>
  <si>
    <t>40.4</t>
  </si>
  <si>
    <t>91.05.05-015</t>
  </si>
  <si>
    <t>40.5</t>
  </si>
  <si>
    <t>91.05.14-024</t>
  </si>
  <si>
    <t>40.6</t>
  </si>
  <si>
    <t>91.13.03-111</t>
  </si>
  <si>
    <t>40.7</t>
  </si>
  <si>
    <t>91.15.02-029</t>
  </si>
  <si>
    <t>40.8</t>
  </si>
  <si>
    <t>(07.2.07.11)</t>
  </si>
  <si>
    <t xml:space="preserve">СП от ОЗП+ЗПМ - 60% </t>
  </si>
  <si>
    <t>41</t>
  </si>
  <si>
    <t>07.4.03.06-0011 ФССЦ-2001 Минстрой РФ пр. № 1039/пр</t>
  </si>
  <si>
    <t>42</t>
  </si>
  <si>
    <t>07.2.02.01-0016 ФССЦ-2001 Минстрой РФ пр. № 1039/пр</t>
  </si>
  <si>
    <t>43</t>
  </si>
  <si>
    <t>33-04-014-01 ФЕР-2001 Минстрой РФ пр. № 1039/пр</t>
  </si>
  <si>
    <t>43.1</t>
  </si>
  <si>
    <t>43.2</t>
  </si>
  <si>
    <t>43.3</t>
  </si>
  <si>
    <t>43.4</t>
  </si>
  <si>
    <t>01.3.01.01-0009</t>
  </si>
  <si>
    <t>43.5</t>
  </si>
  <si>
    <t>01.3.01.06-0038</t>
  </si>
  <si>
    <t>44</t>
  </si>
  <si>
    <t>20.3.03.05-0085 ФССЦ-2001 Минстрой РФ пр. № 1039/пр</t>
  </si>
  <si>
    <t>45</t>
  </si>
  <si>
    <t>08-02-405-01 ФЕРм-2001 Минстрой РФ пр. № 1039/пр</t>
  </si>
  <si>
    <t>Оплата труда рабочих, ср. разряд-3,8</t>
  </si>
  <si>
    <t>45.1</t>
  </si>
  <si>
    <t>Затраты труда рабочих-строителей, ср. разряд-3,8</t>
  </si>
  <si>
    <t>45.2</t>
  </si>
  <si>
    <t>45.3</t>
  </si>
  <si>
    <t>45.4</t>
  </si>
  <si>
    <t>91.17.04-233</t>
  </si>
  <si>
    <t>45.5</t>
  </si>
  <si>
    <t>45.6</t>
  </si>
  <si>
    <t>01.7.15.04-0011</t>
  </si>
  <si>
    <t>45.7</t>
  </si>
  <si>
    <t>45.8</t>
  </si>
  <si>
    <t>01.7.11.07-0034</t>
  </si>
  <si>
    <t>45.9</t>
  </si>
  <si>
    <t>01.7.02.07-0011</t>
  </si>
  <si>
    <t>46</t>
  </si>
  <si>
    <t>21.1.06.09-0145 ФССЦ-2001 Минстрой РФ пр. № 1039/пр</t>
  </si>
  <si>
    <t>Итого прямые затраты по разделу 6</t>
  </si>
  <si>
    <t>Итого по разделу 6</t>
  </si>
  <si>
    <t>Итого прямые затраты по смете:</t>
  </si>
  <si>
    <t>Стоимость монтажных работ -</t>
  </si>
  <si>
    <t>Всего оплата труда -</t>
  </si>
  <si>
    <t>Стоимость материалов и конструкций -</t>
  </si>
  <si>
    <t>Накладные расходы -</t>
  </si>
  <si>
    <t>Нормативная трудоемкость в Н.Р. -</t>
  </si>
  <si>
    <t>Сметная заработная плата в Н.Р. -</t>
  </si>
  <si>
    <t>Сметная прибыль -</t>
  </si>
  <si>
    <t>Всего, стоимость монтажных работ -</t>
  </si>
  <si>
    <t>Стоимость общестроительных работ -</t>
  </si>
  <si>
    <t>Всего, стоимость общестроительных работ -</t>
  </si>
  <si>
    <t>Стоимость металломонтажных работ -</t>
  </si>
  <si>
    <t>Всего, стоимость металломонтажных работ -</t>
  </si>
  <si>
    <t>Итого по смете:</t>
  </si>
  <si>
    <t>Утверждаю</t>
  </si>
  <si>
    <t>&lt;&lt;______&gt;&gt;________________________20____г.</t>
  </si>
  <si>
    <t xml:space="preserve">    </t>
  </si>
  <si>
    <t>Оглавление</t>
  </si>
  <si>
    <t>№</t>
  </si>
  <si>
    <t>№      сметы</t>
  </si>
  <si>
    <t xml:space="preserve">№ Архивный </t>
  </si>
  <si>
    <t>Ведомость объемов работ</t>
  </si>
  <si>
    <t>Пояснительная записка</t>
  </si>
  <si>
    <t>Сводный сметный расчет</t>
  </si>
  <si>
    <t>См.02-01</t>
  </si>
  <si>
    <t>к сметной документации</t>
  </si>
  <si>
    <t>Наименование объекта, местонахождение стройки</t>
  </si>
  <si>
    <r>
      <t xml:space="preserve">Сметная документация составлена </t>
    </r>
    <r>
      <rPr>
        <sz val="10"/>
        <color indexed="18"/>
        <rFont val="Arial Narrow"/>
        <family val="2"/>
      </rPr>
      <t xml:space="preserve">по дизайн проекты и ведомости объемов работ </t>
    </r>
    <r>
      <rPr>
        <u val="singleAccounting"/>
        <sz val="10"/>
        <color indexed="53"/>
        <rFont val="Arial Narrow"/>
        <family val="2"/>
      </rPr>
      <t xml:space="preserve"> </t>
    </r>
    <r>
      <rPr>
        <sz val="10"/>
        <rFont val="Arial Narrow"/>
        <family val="2"/>
      </rPr>
      <t>в ценах и нормах 2000 г. (редакция 2017 г.) по федеральным единичным расценкам</t>
    </r>
  </si>
  <si>
    <t xml:space="preserve">с зональным коэффицентом на материалы </t>
  </si>
  <si>
    <t>к=1,0</t>
  </si>
  <si>
    <t xml:space="preserve">1. Для составления сметной документации приняты следующие нормативы:                </t>
  </si>
  <si>
    <t>* государственные элементные сметные нормы на строительные работы (ГЭСН-2001);</t>
  </si>
  <si>
    <t>* государственные элементные сметные нормы на монтажные работы (ГЭСНм-2001);</t>
  </si>
  <si>
    <t>* федеральные единичные расценки на строительные работы (ФЕР-2001);</t>
  </si>
  <si>
    <t>* федеральные единичные расценки на ремонтно-строительные работы (ФЕРр-2001);</t>
  </si>
  <si>
    <t>* федеральный сборник средних сметных цен на автоперевозки (ФСЦ 81-01-2001, часть 1);</t>
  </si>
  <si>
    <t>* территориальный сборник средних сметных цен на материалы, изделия и конструкции, прминяемые в Республике Дагестан (ТСЦ 81-01-2001, кн.2, части 1-5);</t>
  </si>
  <si>
    <t>* федеральный сборник сметных цен на материалы, изделия и конструкции для монтажных и специальных строительных работ (1-5 частях);</t>
  </si>
  <si>
    <t>* федеральный сборник средних сметных цен на эксплуатацию строительных машин и автотранспортных средств (ФСЦ 81-01-2001, книга 1);</t>
  </si>
  <si>
    <t>* сборник сметных норм затрат на строительство временных зданий и сооружений (ГСН 81-05-01-2001);</t>
  </si>
  <si>
    <t>* МДС 81-35.2004</t>
  </si>
  <si>
    <t>* нормы накладных расходов определны по нормативам МДС 81.4-33.2004 (приложение 4) в процентах от фонда оплаты труда рабочих строителей и механизаторов по видам строительных и монтажных работ;</t>
  </si>
  <si>
    <t>* величина сметной прибыли определена по нормативам МДС 81-25.2001 (приложение 3) в процентах от фонда оплаты труда рабочих строителей и механизаторов по видам строительных и монтажных работ;</t>
  </si>
  <si>
    <t>* единичные расценки, отсутствующие в НСБ-2001 РД приняты по ФЕР с коэффициентами: К=1,13 к эксплуатации машин, к=1,28 к стоимости материалов (Вестник Госстроя России, вып. 4 (41) т. 1-2001, стр. 73);</t>
  </si>
  <si>
    <t xml:space="preserve">2. Временные здания и сооружения приняты: </t>
  </si>
  <si>
    <t>* в ценах 2000г. по</t>
  </si>
  <si>
    <t xml:space="preserve">в размере - </t>
  </si>
  <si>
    <t>%</t>
  </si>
  <si>
    <t xml:space="preserve">3. Зимнее удорожание работ принято: </t>
  </si>
  <si>
    <t xml:space="preserve">4. Премия за ввод в действие построенных объектов  принята: </t>
  </si>
  <si>
    <t xml:space="preserve">5. Резевр средств на непревиденные работы и затраты  принят: </t>
  </si>
  <si>
    <t xml:space="preserve">6. Нормативы затрат на стройконтроль  приняты: </t>
  </si>
  <si>
    <t>7. Стоимость проведения государственной экспертизы результатов изыскательских работ и проектной документации рассчитана согласно  Постановления Правительства РФ №145 от 5.03.2007 г. гл. VIII  пп. 51-54.</t>
  </si>
  <si>
    <t>8. Инвестирование:</t>
  </si>
  <si>
    <t>бюджетное;</t>
  </si>
  <si>
    <t>9. Генеральный подрядчик:</t>
  </si>
  <si>
    <t xml:space="preserve">10. Общая сметная стоимость в базовых ценах 2000 г. составила: </t>
  </si>
  <si>
    <t>тыс. руб</t>
  </si>
  <si>
    <t>* строительно-монтажные работы</t>
  </si>
  <si>
    <t>* оборудование</t>
  </si>
  <si>
    <t>* прочие затраты</t>
  </si>
  <si>
    <t>* возврат материалов</t>
  </si>
  <si>
    <r>
      <t xml:space="preserve">11. Общая сметная стоимость в ценах на </t>
    </r>
    <r>
      <rPr>
        <sz val="10"/>
        <color indexed="10"/>
        <rFont val="Arial Narrow"/>
        <family val="2"/>
      </rPr>
      <t/>
    </r>
  </si>
  <si>
    <t xml:space="preserve">(с НДС) составила: </t>
  </si>
  <si>
    <t>12. Показатели ТЭП:</t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</si>
  <si>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строительный объем</t>
    </r>
  </si>
  <si>
    <r>
      <t>м</t>
    </r>
    <r>
      <rPr>
        <vertAlign val="superscript"/>
        <sz val="10"/>
        <rFont val="Arial Narrow"/>
        <family val="2"/>
      </rPr>
      <t>3</t>
    </r>
  </si>
  <si>
    <r>
      <t xml:space="preserve">        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 xml:space="preserve"> площадь застройки </t>
    </r>
  </si>
  <si>
    <r>
      <t>м</t>
    </r>
    <r>
      <rPr>
        <vertAlign val="superscript"/>
        <sz val="10"/>
        <rFont val="Arial Narrow"/>
        <family val="2"/>
      </rPr>
      <t>2</t>
    </r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</si>
  <si>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общая площадь здания</t>
    </r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</si>
  <si>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протяженность сетей</t>
    </r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</si>
  <si>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color indexed="8"/>
        <rFont val="Arial Narrow"/>
        <family val="2"/>
      </rPr>
      <t>количество мест</t>
    </r>
  </si>
  <si>
    <t>мест</t>
  </si>
  <si>
    <t>13. Показатели стоимости в базовых ценах 2000 г.:</t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</si>
  <si>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объема здания за 1м</t>
    </r>
    <r>
      <rPr>
        <vertAlign val="superscript"/>
        <sz val="10"/>
        <rFont val="Arial Narrow"/>
        <family val="2"/>
      </rPr>
      <t>3</t>
    </r>
  </si>
  <si>
    <t>тыс. руб.</t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</si>
  <si>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общей площади за 1м</t>
    </r>
    <r>
      <rPr>
        <vertAlign val="superscript"/>
        <sz val="10"/>
        <rFont val="Arial Narrow"/>
        <family val="2"/>
      </rPr>
      <t>2</t>
    </r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</si>
  <si>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протяженности 1 км сетей</t>
    </r>
  </si>
  <si>
    <r>
      <t>"</t>
    </r>
    <r>
      <rPr>
        <sz val="10"/>
        <rFont val="Arial Narrow"/>
        <family val="2"/>
      </rPr>
      <t>-</t>
    </r>
    <r>
      <rPr>
        <sz val="10"/>
        <color indexed="9"/>
        <rFont val="Arial Narrow"/>
        <family val="2"/>
      </rPr>
      <t>"</t>
    </r>
    <r>
      <rPr>
        <sz val="10"/>
        <rFont val="Arial Narrow"/>
        <family val="2"/>
      </rPr>
      <t>стоимость на 1 место</t>
    </r>
  </si>
  <si>
    <r>
      <t>14. Показатели стоимости в ценах на</t>
    </r>
    <r>
      <rPr>
        <sz val="9"/>
        <color indexed="10"/>
        <rFont val="Arial Narrow"/>
        <family val="2"/>
      </rPr>
      <t/>
    </r>
  </si>
  <si>
    <t>Примечание: Сметная документация пересчитана согласно замечаниям Госэкспретизы (приложение 1 к заключению 12/08).</t>
  </si>
  <si>
    <t>"___"</t>
  </si>
  <si>
    <t>________________</t>
  </si>
  <si>
    <t>2019 г.</t>
  </si>
  <si>
    <t>Приложение</t>
  </si>
  <si>
    <t>к МДС 81-35.2004</t>
  </si>
  <si>
    <t>Форма №1</t>
  </si>
  <si>
    <t>Заказчик</t>
  </si>
  <si>
    <t>(наименование организации)</t>
  </si>
  <si>
    <t>"Утвержден"</t>
  </si>
  <si>
    <t>" ______________ " ______________________ 200 _______ г.</t>
  </si>
  <si>
    <t>Сводный сметный</t>
  </si>
  <si>
    <t>расчет ( без НДС)</t>
  </si>
  <si>
    <t>в сумме</t>
  </si>
  <si>
    <t>В том числе</t>
  </si>
  <si>
    <t>возвратных сумм</t>
  </si>
  <si>
    <t>(ссылка на документ об утверждении)</t>
  </si>
  <si>
    <t>" ___________ " _________________________ 200 _______ г.</t>
  </si>
  <si>
    <t>СВОДНЫЙ СМЕТНЫЙ РАСЧЕТ СТОИМОСТИ СТРОИТЕЛЬСТВА</t>
  </si>
  <si>
    <t xml:space="preserve">Заказ № </t>
  </si>
  <si>
    <t>в ценах 2000 г.</t>
  </si>
  <si>
    <t xml:space="preserve">1 зоны </t>
  </si>
  <si>
    <t>Номера сметных расчетов и смет</t>
  </si>
  <si>
    <t>Наименование глав, объектов, работ и затрат</t>
  </si>
  <si>
    <t>Сметная стоимость, тыс. руб</t>
  </si>
  <si>
    <t>Общая сметная стои-мость</t>
  </si>
  <si>
    <t>Условие</t>
  </si>
  <si>
    <t>Нормативная трудоемкость чел.ч</t>
  </si>
  <si>
    <t>строи-тельных работ</t>
  </si>
  <si>
    <t>монтаж-ных  работ</t>
  </si>
  <si>
    <t>оборудова-ния,мебели и инвентаря</t>
  </si>
  <si>
    <t>прочих</t>
  </si>
  <si>
    <r>
      <t xml:space="preserve">Глава 1. </t>
    </r>
    <r>
      <rPr>
        <i/>
        <sz val="10"/>
        <rFont val="Arial Narrow"/>
        <family val="2"/>
      </rPr>
      <t>Подготовка территории строительства</t>
    </r>
  </si>
  <si>
    <t xml:space="preserve"> </t>
  </si>
  <si>
    <t>Затрат нет</t>
  </si>
  <si>
    <t>См.№01-01</t>
  </si>
  <si>
    <t>Демонтажные работы</t>
  </si>
  <si>
    <t>ИТОГО по главе 1 в ценах 2000г</t>
  </si>
  <si>
    <r>
      <t>Глава 2.</t>
    </r>
    <r>
      <rPr>
        <i/>
        <sz val="10"/>
        <rFont val="Arial Narrow"/>
        <family val="2"/>
      </rPr>
      <t xml:space="preserve"> Основные объекты строительства</t>
    </r>
  </si>
  <si>
    <t>См.№02-01</t>
  </si>
  <si>
    <t>Смета №02-02</t>
  </si>
  <si>
    <t>Реконструкция водопровода пос. Ленинкент</t>
  </si>
  <si>
    <t>Об.см №02-03</t>
  </si>
  <si>
    <t>Станция бактерицидеых установок</t>
  </si>
  <si>
    <t>Смета №02-04</t>
  </si>
  <si>
    <t>Смета №02-05</t>
  </si>
  <si>
    <t>Смета №02-06</t>
  </si>
  <si>
    <t>Смета №02-07</t>
  </si>
  <si>
    <t>Локальная смета</t>
  </si>
  <si>
    <t>Новый корпус школы</t>
  </si>
  <si>
    <t>Пристройка</t>
  </si>
  <si>
    <t>ИТОГО по главе 2 в ценах 2000г</t>
  </si>
  <si>
    <r>
      <t>Глава 3.</t>
    </r>
    <r>
      <rPr>
        <i/>
        <sz val="10"/>
        <rFont val="Arial Narrow"/>
        <family val="2"/>
      </rPr>
      <t xml:space="preserve"> Объекты подсобного и обслуживающего назначения</t>
    </r>
  </si>
  <si>
    <t>См.№03-01</t>
  </si>
  <si>
    <t>Надворный туалет</t>
  </si>
  <si>
    <t>См.№03-02</t>
  </si>
  <si>
    <t>Групповые навесы</t>
  </si>
  <si>
    <t>См.№03-03</t>
  </si>
  <si>
    <t>См.№03-04</t>
  </si>
  <si>
    <t>См.№03-05</t>
  </si>
  <si>
    <t>См.№03-06</t>
  </si>
  <si>
    <t>См.№03-07</t>
  </si>
  <si>
    <t>См.№03-08</t>
  </si>
  <si>
    <t>См.№03-09</t>
  </si>
  <si>
    <t>См.№03-10</t>
  </si>
  <si>
    <t>См.№03-11</t>
  </si>
  <si>
    <t>См.№03-12</t>
  </si>
  <si>
    <t>ИТОГО по главе 3 в ценах 2000г</t>
  </si>
  <si>
    <r>
      <t xml:space="preserve">Глава 4. </t>
    </r>
    <r>
      <rPr>
        <i/>
        <sz val="10"/>
        <rFont val="Arial Narrow"/>
        <family val="2"/>
      </rPr>
      <t>Объекты энергетического хозяйства</t>
    </r>
  </si>
  <si>
    <t>См.№04-01</t>
  </si>
  <si>
    <t>Наружные электрические сети</t>
  </si>
  <si>
    <t>См.№04-02</t>
  </si>
  <si>
    <t>См.№04-03</t>
  </si>
  <si>
    <t>См.№04-04</t>
  </si>
  <si>
    <t>См.№04-05</t>
  </si>
  <si>
    <t>См.№04-06</t>
  </si>
  <si>
    <t>См.№04-07</t>
  </si>
  <si>
    <t>См.№04-08</t>
  </si>
  <si>
    <t>См.№04-09</t>
  </si>
  <si>
    <t>См.№04-10</t>
  </si>
  <si>
    <t>ИТОГО по главе 4 в ценах 2000г</t>
  </si>
  <si>
    <r>
      <t>Глава 5.</t>
    </r>
    <r>
      <rPr>
        <i/>
        <sz val="10"/>
        <rFont val="Arial Narrow"/>
        <family val="2"/>
      </rPr>
      <t xml:space="preserve"> Объекты транспортного хозяйства и связи</t>
    </r>
  </si>
  <si>
    <t>См.№05-01</t>
  </si>
  <si>
    <t>Наружные сети связи</t>
  </si>
  <si>
    <t>См.№05-02</t>
  </si>
  <si>
    <t>См.№05-03</t>
  </si>
  <si>
    <t>См.№05-04</t>
  </si>
  <si>
    <t>См.№05-05</t>
  </si>
  <si>
    <t>См.№05-06</t>
  </si>
  <si>
    <t>См.№05-07</t>
  </si>
  <si>
    <t>См.№05-08</t>
  </si>
  <si>
    <t>См.№05-09</t>
  </si>
  <si>
    <t>См.№05-10</t>
  </si>
  <si>
    <t>ИТОГО по главе 5 в ценах 2000г</t>
  </si>
  <si>
    <r>
      <t>Глава 6.</t>
    </r>
    <r>
      <rPr>
        <i/>
        <sz val="10"/>
        <rFont val="Arial Narrow"/>
        <family val="2"/>
      </rPr>
      <t xml:space="preserve"> Наружные сети и сооружения водоснабжения, водоотведения, теплоснабжения и газоснабжения</t>
    </r>
  </si>
  <si>
    <t>Смета №06-01</t>
  </si>
  <si>
    <t xml:space="preserve">Теплосеть </t>
  </si>
  <si>
    <t>Локальная смета 06-01</t>
  </si>
  <si>
    <t>Наружный водопровод</t>
  </si>
  <si>
    <t>Локальная смета 06-02</t>
  </si>
  <si>
    <t>Наружная канализация</t>
  </si>
  <si>
    <t>Наружные сети газопровода и водопровода</t>
  </si>
  <si>
    <t>Наружное электроосвещение</t>
  </si>
  <si>
    <t>ИТОГО по главе 6 в ценах 2000г</t>
  </si>
  <si>
    <r>
      <t>Глава 7.</t>
    </r>
    <r>
      <rPr>
        <i/>
        <sz val="10"/>
        <rFont val="Arial Narrow"/>
        <family val="2"/>
      </rPr>
      <t xml:space="preserve"> Благоустройство и озеленение территории</t>
    </r>
  </si>
  <si>
    <t>См.№07-01</t>
  </si>
  <si>
    <t>ИТОГО по главе 7 в ценах 2000г</t>
  </si>
  <si>
    <t>ИТОГО по главам 1-7 в ценах 2000 г</t>
  </si>
  <si>
    <r>
      <t>Глава 8.</t>
    </r>
    <r>
      <rPr>
        <i/>
        <sz val="10"/>
        <rFont val="Arial Narrow"/>
        <family val="2"/>
      </rPr>
      <t xml:space="preserve"> Временные здания и сооружения</t>
    </r>
  </si>
  <si>
    <t>ГСНр 81-05-01-2001 прил. 1 п. 1.2</t>
  </si>
  <si>
    <t xml:space="preserve">Временные здания и сооружения </t>
  </si>
  <si>
    <t>ИТОГО по гл. 8 в ценах 2000 г.</t>
  </si>
  <si>
    <t>В  том числе возвратные суммы - :</t>
  </si>
  <si>
    <t>ИТОГО по главам 1-8 в ценах 2000 г.:</t>
  </si>
  <si>
    <r>
      <t xml:space="preserve">Глава 9. </t>
    </r>
    <r>
      <rPr>
        <i/>
        <sz val="10"/>
        <rFont val="Arial Narrow"/>
        <family val="2"/>
      </rPr>
      <t>Прочие работы и затраты</t>
    </r>
  </si>
  <si>
    <t>ГСНр 81-05-02-2001 табл. 2 п. 1.4</t>
  </si>
  <si>
    <t>Дополнительные затраты при производстве строительно-монтажных работ в зимнее время</t>
  </si>
  <si>
    <t>Расчет ПОС</t>
  </si>
  <si>
    <t>Затраты на перевозку рабочих</t>
  </si>
  <si>
    <t>МДС 81-35.2004 п.4.89, 4.94</t>
  </si>
  <si>
    <t>Затраты на разработку тендерной документации</t>
  </si>
  <si>
    <t>Письмо Госстроя РФ от 21.08.01 г. №10-13/124</t>
  </si>
  <si>
    <t>Затраты на охрану объектов</t>
  </si>
  <si>
    <t>Росстрой №252-3739/1у от 04.08.06</t>
  </si>
  <si>
    <t>Техологическое присоединение к эл.сетям</t>
  </si>
  <si>
    <t>МДС 81-35.2004 п. 4.102</t>
  </si>
  <si>
    <t>Лимит на пусконаладочные работы</t>
  </si>
  <si>
    <t>Письмо</t>
  </si>
  <si>
    <t>ИТОГО по главе 9</t>
  </si>
  <si>
    <t>ИТОГО по главам 1-9 в ценах 2000 г.</t>
  </si>
  <si>
    <r>
      <t>Глава 10.</t>
    </r>
    <r>
      <rPr>
        <i/>
        <sz val="10"/>
        <rFont val="Arial Narrow"/>
        <family val="2"/>
      </rPr>
      <t xml:space="preserve"> Содержание службы заказчика. Строительный контроль  </t>
    </r>
  </si>
  <si>
    <t>Приказ ФА по строительству и ЖКХ №36 от 15.02.05 г</t>
  </si>
  <si>
    <t>Содержание дирекции (технического надзора) строящегося предприятия</t>
  </si>
  <si>
    <t>Пост.Пр-ва РФ №468 от 21.06.10г.</t>
  </si>
  <si>
    <t>Стройконтроль</t>
  </si>
  <si>
    <t>ИТОГО по главе 10</t>
  </si>
  <si>
    <t>ИТОГО по главам 1-10</t>
  </si>
  <si>
    <r>
      <t xml:space="preserve">                          Глава 12.</t>
    </r>
    <r>
      <rPr>
        <i/>
        <sz val="10"/>
        <rFont val="Arial Narrow"/>
        <family val="2"/>
      </rPr>
      <t xml:space="preserve"> Публичный технологический и ценовой аудит, проектные и изыскательские работы</t>
    </r>
  </si>
  <si>
    <t>Смета №1</t>
  </si>
  <si>
    <t>Проектные работы (без НДС)</t>
  </si>
  <si>
    <t>Смета №2</t>
  </si>
  <si>
    <t>Смета №3</t>
  </si>
  <si>
    <t>Изыскания (без НДС)</t>
  </si>
  <si>
    <t>Пост. Госстроя СССР от 30.05.73 №83</t>
  </si>
  <si>
    <t>Авторский надзор -</t>
  </si>
  <si>
    <t xml:space="preserve">Достоверность сметной документации </t>
  </si>
  <si>
    <t>Пост. Правительства РФ от 5.03.2007 №145</t>
  </si>
  <si>
    <t>Экспертиза  проектной документации нежилых объектов капитального строительства</t>
  </si>
  <si>
    <t>ИТОГО по главе 12</t>
  </si>
  <si>
    <t>ИТОГО по главам 1-12 в ценах 2000 г.</t>
  </si>
  <si>
    <t>МДС 81-35.2004 п.4.96</t>
  </si>
  <si>
    <t>Средства на непредвиденные работы и затраты в размере:</t>
  </si>
  <si>
    <t>ВСЕГО по сводному сметному расчету  в базовых ценах 2000 г.</t>
  </si>
  <si>
    <t xml:space="preserve">В  том числе </t>
  </si>
  <si>
    <t>возвратные суммы</t>
  </si>
  <si>
    <t>ИТОГО по сводному сметному расчету на</t>
  </si>
  <si>
    <t>4 квартал 2019  г.</t>
  </si>
  <si>
    <t>Минстрой РФ №46999-АВ/09 от 09.12.2019 г.</t>
  </si>
  <si>
    <t>СМР                                      к1=</t>
  </si>
  <si>
    <t>То же</t>
  </si>
  <si>
    <t>Оборудование                     к2=</t>
  </si>
  <si>
    <t>Прочие работы                   к3=</t>
  </si>
  <si>
    <t>Проектные                       к4=</t>
  </si>
  <si>
    <t>Изыскательские работы    к5=</t>
  </si>
  <si>
    <t>Экспертиза                     к6=</t>
  </si>
  <si>
    <t>НДС (без ПИР и экспертизы)</t>
  </si>
  <si>
    <t>ВСЕГО по сводному сметному расчету  с НДС в ценах на</t>
  </si>
  <si>
    <t>в том числе возвратные суммы</t>
  </si>
  <si>
    <t>Объем завалов и возврат материалов определяются Заказчиком и Подрядчиком на месте по фактическим затратам</t>
  </si>
  <si>
    <t>Главный инженер</t>
  </si>
  <si>
    <t xml:space="preserve">проек.организации </t>
  </si>
  <si>
    <t>[подпись (инициалы, фамилия)]</t>
  </si>
  <si>
    <t xml:space="preserve">проекта              </t>
  </si>
  <si>
    <t xml:space="preserve">Начальник </t>
  </si>
  <si>
    <t>сметной группы</t>
  </si>
  <si>
    <t>З.М. Гамзалаев</t>
  </si>
  <si>
    <t xml:space="preserve">Заказчик           </t>
  </si>
  <si>
    <t xml:space="preserve">Подрядчик           </t>
  </si>
  <si>
    <t>02-01-01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</si>
</sst>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d\ mmm"/>
    <numFmt numFmtId="167" formatCode="0.0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sz val="8"/>
      <name val="Arial Cyr"/>
      <family val="2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b/>
      <sz val="10"/>
      <name val="Times New Roman Cyr"/>
      <family val="1"/>
      <charset val="204"/>
    </font>
    <font>
      <sz val="9"/>
      <color rgb="FF000080"/>
      <name val="Times New Roman Cyr"/>
      <charset val="204"/>
    </font>
    <font>
      <sz val="10"/>
      <color rgb="FF000080"/>
      <name val="Times New Roman Cyr"/>
      <charset val="204"/>
    </font>
    <font>
      <b/>
      <sz val="9"/>
      <color rgb="FF00008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6"/>
      <color rgb="FFC0C0C0"/>
      <name val="Times New Roman Cyr"/>
      <family val="1"/>
      <charset val="204"/>
    </font>
    <font>
      <sz val="7"/>
      <name val="Tahoma"/>
      <family val="2"/>
      <charset val="204"/>
    </font>
    <font>
      <sz val="8"/>
      <color rgb="FF333333"/>
      <name val="Tahoma"/>
      <family val="2"/>
      <charset val="204"/>
    </font>
    <font>
      <b/>
      <sz val="9"/>
      <color rgb="FF808080"/>
      <name val="Times New Roman Cyr"/>
      <family val="1"/>
      <charset val="204"/>
    </font>
    <font>
      <sz val="8"/>
      <color rgb="FF808080"/>
      <name val="Tahoma"/>
      <family val="2"/>
      <charset val="204"/>
    </font>
    <font>
      <i/>
      <sz val="9"/>
      <color rgb="FF000080"/>
      <name val="Times New Roman Cyr"/>
      <family val="1"/>
      <charset val="204"/>
    </font>
    <font>
      <sz val="7"/>
      <color rgb="FF000000"/>
      <name val="Tahoma"/>
      <family val="2"/>
      <charset val="204"/>
    </font>
    <font>
      <sz val="7"/>
      <color indexed="27"/>
      <name val="Tahoma"/>
      <family val="2"/>
      <charset val="204"/>
    </font>
    <font>
      <sz val="8"/>
      <color rgb="FF800080"/>
      <name val="Tahoma"/>
      <family val="2"/>
      <charset val="204"/>
    </font>
    <font>
      <sz val="10"/>
      <color rgb="FF800080"/>
      <name val="Times New Roman Cyr"/>
      <family val="1"/>
      <charset val="204"/>
    </font>
    <font>
      <sz val="8"/>
      <color rgb="FF003300"/>
      <name val="Tahoma"/>
      <family val="2"/>
      <charset val="204"/>
    </font>
    <font>
      <sz val="10"/>
      <color rgb="FF003300"/>
      <name val="Times New Roman Cyr"/>
      <family val="1"/>
      <charset val="204"/>
    </font>
    <font>
      <sz val="8"/>
      <color rgb="FF000080"/>
      <name val="Tahoma"/>
      <family val="2"/>
      <charset val="204"/>
    </font>
    <font>
      <sz val="10"/>
      <color rgb="FF000080"/>
      <name val="Times New Roman Cyr"/>
      <family val="1"/>
      <charset val="204"/>
    </font>
    <font>
      <b/>
      <i/>
      <sz val="9"/>
      <color rgb="FF000080"/>
      <name val="Times New Roman Cyr"/>
      <family val="1"/>
      <charset val="204"/>
    </font>
    <font>
      <sz val="8"/>
      <color rgb="FFFF0000"/>
      <name val="Tahoma"/>
      <family val="2"/>
      <charset val="204"/>
    </font>
    <font>
      <sz val="10"/>
      <color rgb="FFFF0000"/>
      <name val="Times New Roman Cyr"/>
      <family val="1"/>
      <charset val="204"/>
    </font>
    <font>
      <b/>
      <sz val="8"/>
      <name val="Times New Roman Cyr"/>
      <family val="1"/>
      <charset val="204"/>
    </font>
    <font>
      <u/>
      <sz val="10"/>
      <name val="Times New Roman Cyr"/>
      <family val="1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Narrow"/>
      <family val="2"/>
    </font>
    <font>
      <sz val="10"/>
      <color indexed="17"/>
      <name val="Arial Narrow"/>
      <family val="2"/>
    </font>
    <font>
      <b/>
      <sz val="16"/>
      <name val="Arial Narrow"/>
      <family val="2"/>
    </font>
    <font>
      <i/>
      <sz val="10"/>
      <name val="Arial Narrow"/>
      <family val="2"/>
    </font>
    <font>
      <i/>
      <sz val="12"/>
      <color indexed="17"/>
      <name val="Arial Narrow"/>
      <family val="2"/>
    </font>
    <font>
      <vertAlign val="superscript"/>
      <sz val="10"/>
      <name val="Arial Narrow"/>
      <family val="2"/>
    </font>
    <font>
      <sz val="10"/>
      <color indexed="18"/>
      <name val="Arial Narrow"/>
      <family val="2"/>
    </font>
    <font>
      <u val="singleAccounting"/>
      <sz val="10"/>
      <color indexed="53"/>
      <name val="Arial Narrow"/>
      <family val="2"/>
    </font>
    <font>
      <sz val="10"/>
      <color indexed="10"/>
      <name val="Arial Narrow"/>
      <family val="2"/>
    </font>
    <font>
      <b/>
      <sz val="12"/>
      <color indexed="17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17"/>
      <name val="Arial Narrow"/>
      <family val="2"/>
    </font>
    <font>
      <sz val="9"/>
      <color indexed="10"/>
      <name val="Arial Narrow"/>
      <family val="2"/>
    </font>
    <font>
      <sz val="10"/>
      <color indexed="10"/>
      <name val="Arial Cyr"/>
      <charset val="204"/>
    </font>
    <font>
      <sz val="8"/>
      <name val="Arial Narrow"/>
      <family val="2"/>
    </font>
    <font>
      <b/>
      <sz val="10"/>
      <color indexed="10"/>
      <name val="Arial Cyr"/>
      <charset val="204"/>
    </font>
    <font>
      <sz val="9"/>
      <name val="Arial Narrow"/>
      <family val="2"/>
    </font>
    <font>
      <vertAlign val="superscript"/>
      <sz val="9"/>
      <name val="Arial Narrow"/>
      <family val="2"/>
    </font>
    <font>
      <b/>
      <sz val="11"/>
      <name val="Arial Narrow"/>
      <family val="2"/>
    </font>
    <font>
      <sz val="9"/>
      <color indexed="10"/>
      <name val="Courier New"/>
      <family val="3"/>
      <charset val="204"/>
    </font>
    <font>
      <b/>
      <sz val="9"/>
      <name val="Arial Narrow"/>
      <family val="2"/>
    </font>
    <font>
      <sz val="10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color indexed="10"/>
      <name val="Courier New"/>
      <family val="3"/>
    </font>
    <font>
      <b/>
      <sz val="7"/>
      <color indexed="10"/>
      <name val="Courier New"/>
      <family val="3"/>
    </font>
    <font>
      <sz val="9"/>
      <name val="Courier New"/>
      <family val="3"/>
    </font>
    <font>
      <sz val="8"/>
      <name val="Courier New"/>
      <family val="3"/>
    </font>
    <font>
      <b/>
      <sz val="8"/>
      <color indexed="10"/>
      <name val="Courier New"/>
      <family val="3"/>
    </font>
    <font>
      <b/>
      <sz val="9"/>
      <color indexed="10"/>
      <name val="Courier New"/>
      <family val="3"/>
    </font>
    <font>
      <b/>
      <i/>
      <sz val="10"/>
      <name val="Arial Narrow"/>
      <family val="2"/>
    </font>
    <font>
      <i/>
      <sz val="9"/>
      <name val="Arial Narrow"/>
      <family val="2"/>
    </font>
    <font>
      <sz val="9"/>
      <color indexed="12"/>
      <name val="Arial Narrow"/>
      <family val="2"/>
    </font>
    <font>
      <sz val="10"/>
      <color indexed="10"/>
      <name val="Courier New"/>
      <family val="3"/>
    </font>
    <font>
      <sz val="10"/>
      <name val="Courier New"/>
      <family val="3"/>
    </font>
    <font>
      <b/>
      <sz val="10"/>
      <color indexed="10"/>
      <name val="Courier New"/>
      <family val="3"/>
    </font>
    <font>
      <b/>
      <sz val="10"/>
      <name val="Arial Narrow"/>
      <family val="2"/>
    </font>
    <font>
      <b/>
      <sz val="10"/>
      <name val="Courier New"/>
      <family val="3"/>
    </font>
    <font>
      <sz val="9"/>
      <color indexed="9"/>
      <name val="Arial Narrow"/>
      <family val="2"/>
    </font>
    <font>
      <b/>
      <u/>
      <sz val="11"/>
      <color indexed="10"/>
      <name val="Courier New"/>
      <family val="3"/>
    </font>
    <font>
      <b/>
      <u/>
      <sz val="9"/>
      <color indexed="12"/>
      <name val="Courier New"/>
      <family val="3"/>
    </font>
    <font>
      <b/>
      <sz val="9"/>
      <color indexed="12"/>
      <name val="Courier New"/>
      <family val="3"/>
    </font>
    <font>
      <sz val="12"/>
      <color indexed="10"/>
      <name val="Courier New"/>
      <family val="3"/>
    </font>
    <font>
      <sz val="7"/>
      <name val="Arial Narrow"/>
      <family val="2"/>
    </font>
    <font>
      <b/>
      <u/>
      <sz val="9"/>
      <color indexed="10"/>
      <name val="Courier New"/>
      <family val="3"/>
    </font>
    <font>
      <sz val="9"/>
      <color indexed="14"/>
      <name val="Courier New"/>
      <family val="3"/>
      <charset val="204"/>
    </font>
    <font>
      <b/>
      <sz val="12"/>
      <color indexed="12"/>
      <name val="Courier New"/>
      <family val="3"/>
    </font>
    <font>
      <sz val="9"/>
      <color indexed="14"/>
      <name val="Courier New"/>
      <family val="3"/>
    </font>
    <font>
      <b/>
      <sz val="9"/>
      <name val="Arial Narrow"/>
      <family val="2"/>
      <charset val="204"/>
    </font>
    <font>
      <b/>
      <sz val="9"/>
      <color indexed="12"/>
      <name val="Arial Narrow"/>
      <family val="2"/>
    </font>
    <font>
      <b/>
      <sz val="9"/>
      <color indexed="10"/>
      <name val="Arial Narrow"/>
      <family val="2"/>
    </font>
    <font>
      <i/>
      <sz val="8"/>
      <name val="Arial Narrow"/>
      <family val="2"/>
    </font>
    <font>
      <vertAlign val="superscript"/>
      <sz val="9"/>
      <name val="Courier New"/>
      <family val="3"/>
    </font>
    <font>
      <b/>
      <vertAlign val="superscript"/>
      <sz val="9"/>
      <color indexed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/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C0C0C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40" fillId="0" borderId="0"/>
    <xf numFmtId="0" fontId="1" fillId="0" borderId="0"/>
  </cellStyleXfs>
  <cellXfs count="48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inden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 wrapText="1"/>
    </xf>
    <xf numFmtId="0" fontId="3" fillId="0" borderId="15" xfId="1" applyFont="1" applyBorder="1" applyAlignment="1">
      <alignment horizontal="center" vertical="top"/>
    </xf>
    <xf numFmtId="0" fontId="3" fillId="0" borderId="16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right" vertical="top"/>
    </xf>
    <xf numFmtId="1" fontId="3" fillId="0" borderId="16" xfId="1" applyNumberFormat="1" applyFont="1" applyBorder="1" applyAlignment="1">
      <alignment horizontal="right" vertical="top"/>
    </xf>
    <xf numFmtId="1" fontId="3" fillId="0" borderId="16" xfId="1" applyNumberFormat="1" applyFont="1" applyBorder="1" applyAlignment="1">
      <alignment horizontal="right" vertical="top" wrapText="1"/>
    </xf>
    <xf numFmtId="2" fontId="3" fillId="0" borderId="16" xfId="1" applyNumberFormat="1" applyFont="1" applyBorder="1" applyAlignment="1">
      <alignment horizontal="right" vertical="top"/>
    </xf>
    <xf numFmtId="0" fontId="6" fillId="2" borderId="12" xfId="1" applyFont="1" applyFill="1" applyBorder="1" applyAlignment="1">
      <alignment vertical="top"/>
    </xf>
    <xf numFmtId="0" fontId="6" fillId="2" borderId="14" xfId="1" applyFont="1" applyFill="1" applyBorder="1" applyAlignment="1">
      <alignment horizontal="left" vertical="top" wrapText="1" indent="2"/>
    </xf>
    <xf numFmtId="0" fontId="6" fillId="2" borderId="14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right" vertical="top"/>
    </xf>
    <xf numFmtId="1" fontId="6" fillId="2" borderId="14" xfId="1" applyNumberFormat="1" applyFont="1" applyFill="1" applyBorder="1" applyAlignment="1">
      <alignment horizontal="right" vertical="top"/>
    </xf>
    <xf numFmtId="1" fontId="6" fillId="2" borderId="14" xfId="1" applyNumberFormat="1" applyFont="1" applyFill="1" applyBorder="1" applyAlignment="1">
      <alignment horizontal="right" vertical="top" wrapText="1"/>
    </xf>
    <xf numFmtId="2" fontId="6" fillId="2" borderId="14" xfId="1" applyNumberFormat="1" applyFont="1" applyFill="1" applyBorder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Alignment="1">
      <alignment horizontal="left" vertical="top" indent="1"/>
    </xf>
    <xf numFmtId="0" fontId="2" fillId="0" borderId="0" xfId="1" applyFont="1" applyAlignment="1">
      <alignment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/>
    <xf numFmtId="0" fontId="8" fillId="0" borderId="0" xfId="2" applyFont="1" applyAlignment="1">
      <alignment vertical="top"/>
    </xf>
    <xf numFmtId="0" fontId="7" fillId="0" borderId="0" xfId="2" applyFont="1" applyAlignment="1">
      <alignment horizontal="right" vertical="top"/>
    </xf>
    <xf numFmtId="0" fontId="12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6" fillId="2" borderId="19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vertical="top" wrapText="1"/>
    </xf>
    <xf numFmtId="0" fontId="5" fillId="3" borderId="16" xfId="2" applyFont="1" applyFill="1" applyBorder="1" applyAlignment="1">
      <alignment wrapText="1"/>
    </xf>
    <xf numFmtId="0" fontId="14" fillId="0" borderId="23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left" vertical="top" wrapText="1"/>
    </xf>
    <xf numFmtId="0" fontId="14" fillId="0" borderId="24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center" vertical="top"/>
    </xf>
    <xf numFmtId="2" fontId="14" fillId="0" borderId="24" xfId="2" applyNumberFormat="1" applyFont="1" applyBorder="1" applyAlignment="1">
      <alignment horizontal="left" vertical="top" wrapText="1" indent="1"/>
    </xf>
    <xf numFmtId="0" fontId="14" fillId="0" borderId="0" xfId="2" applyFont="1" applyAlignment="1">
      <alignment vertical="top"/>
    </xf>
    <xf numFmtId="49" fontId="15" fillId="0" borderId="15" xfId="2" applyNumberFormat="1" applyFont="1" applyBorder="1" applyAlignment="1">
      <alignment horizontal="center" vertical="top" wrapText="1"/>
    </xf>
    <xf numFmtId="0" fontId="15" fillId="0" borderId="16" xfId="2" applyFont="1" applyBorder="1" applyAlignment="1">
      <alignment horizontal="left" vertical="top" wrapText="1" indent="1"/>
    </xf>
    <xf numFmtId="0" fontId="15" fillId="0" borderId="16" xfId="2" applyFont="1" applyBorder="1" applyAlignment="1">
      <alignment horizontal="center" vertical="top" wrapText="1"/>
    </xf>
    <xf numFmtId="2" fontId="15" fillId="0" borderId="16" xfId="2" applyNumberFormat="1" applyFont="1" applyBorder="1" applyAlignment="1">
      <alignment horizontal="left" vertical="top" wrapText="1" indent="2"/>
    </xf>
    <xf numFmtId="0" fontId="16" fillId="0" borderId="0" xfId="2" applyFont="1" applyAlignment="1">
      <alignment vertical="top"/>
    </xf>
    <xf numFmtId="0" fontId="17" fillId="0" borderId="25" xfId="2" applyFont="1" applyBorder="1" applyAlignment="1">
      <alignment horizontal="center" vertical="top" wrapText="1"/>
    </xf>
    <xf numFmtId="0" fontId="17" fillId="0" borderId="26" xfId="2" applyFont="1" applyBorder="1" applyAlignment="1">
      <alignment horizontal="left" vertical="top" wrapText="1"/>
    </xf>
    <xf numFmtId="0" fontId="17" fillId="0" borderId="26" xfId="2" applyFont="1" applyBorder="1" applyAlignment="1">
      <alignment horizontal="center" vertical="top" wrapText="1"/>
    </xf>
    <xf numFmtId="0" fontId="17" fillId="0" borderId="26" xfId="2" applyFont="1" applyBorder="1" applyAlignment="1">
      <alignment horizontal="center" vertical="top"/>
    </xf>
    <xf numFmtId="2" fontId="17" fillId="0" borderId="26" xfId="2" applyNumberFormat="1" applyFont="1" applyBorder="1" applyAlignment="1">
      <alignment horizontal="left" vertical="top" wrapText="1" indent="1"/>
    </xf>
    <xf numFmtId="0" fontId="18" fillId="0" borderId="0" xfId="2" applyFont="1" applyAlignment="1">
      <alignment vertical="top"/>
    </xf>
    <xf numFmtId="0" fontId="7" fillId="0" borderId="28" xfId="2" applyFont="1" applyBorder="1" applyAlignment="1">
      <alignment vertical="top" wrapText="1"/>
    </xf>
    <xf numFmtId="0" fontId="7" fillId="0" borderId="0" xfId="2" applyFont="1"/>
    <xf numFmtId="0" fontId="7" fillId="0" borderId="0" xfId="2" applyFont="1" applyAlignment="1">
      <alignment horizontal="center" vertical="top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 indent="1"/>
    </xf>
    <xf numFmtId="0" fontId="13" fillId="0" borderId="0" xfId="2" applyFont="1" applyAlignment="1">
      <alignment vertical="top" wrapText="1"/>
    </xf>
    <xf numFmtId="0" fontId="7" fillId="0" borderId="0" xfId="2" applyFont="1" applyAlignment="1">
      <alignment horizontal="right" indent="1"/>
    </xf>
    <xf numFmtId="0" fontId="7" fillId="0" borderId="0" xfId="2" applyFont="1" applyAlignment="1">
      <alignment horizontal="left"/>
    </xf>
    <xf numFmtId="0" fontId="7" fillId="0" borderId="29" xfId="2" applyFont="1" applyBorder="1" applyAlignment="1">
      <alignment vertical="top"/>
    </xf>
    <xf numFmtId="0" fontId="7" fillId="0" borderId="29" xfId="2" applyFont="1" applyBorder="1" applyAlignment="1">
      <alignment horizontal="center" vertical="top"/>
    </xf>
    <xf numFmtId="164" fontId="7" fillId="0" borderId="29" xfId="2" applyNumberFormat="1" applyFont="1" applyBorder="1" applyAlignment="1">
      <alignment horizontal="right" vertical="top"/>
    </xf>
    <xf numFmtId="0" fontId="7" fillId="0" borderId="29" xfId="2" applyFont="1" applyBorder="1" applyAlignment="1">
      <alignment horizontal="right" vertical="top"/>
    </xf>
    <xf numFmtId="0" fontId="7" fillId="0" borderId="3" xfId="2" applyFont="1" applyBorder="1" applyAlignment="1">
      <alignment horizontal="right" vertical="top"/>
    </xf>
    <xf numFmtId="0" fontId="3" fillId="2" borderId="11" xfId="2" applyFont="1" applyFill="1" applyBorder="1" applyAlignment="1">
      <alignment horizontal="center" vertical="center" wrapText="1"/>
    </xf>
    <xf numFmtId="0" fontId="3" fillId="2" borderId="44" xfId="2" applyFont="1" applyFill="1" applyBorder="1" applyAlignment="1">
      <alignment horizontal="center" vertical="center" wrapText="1"/>
    </xf>
    <xf numFmtId="0" fontId="6" fillId="2" borderId="45" xfId="2" applyFont="1" applyFill="1" applyBorder="1" applyAlignment="1">
      <alignment horizontal="center" vertical="center" wrapText="1"/>
    </xf>
    <xf numFmtId="0" fontId="6" fillId="2" borderId="44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14" fillId="0" borderId="24" xfId="2" applyFont="1" applyBorder="1" applyAlignment="1">
      <alignment vertical="top" wrapText="1"/>
    </xf>
    <xf numFmtId="0" fontId="6" fillId="0" borderId="24" xfId="2" applyFont="1" applyBorder="1" applyAlignment="1">
      <alignment horizontal="center" wrapText="1"/>
    </xf>
    <xf numFmtId="2" fontId="6" fillId="0" borderId="16" xfId="2" applyNumberFormat="1" applyFont="1" applyBorder="1" applyAlignment="1">
      <alignment horizontal="right"/>
    </xf>
    <xf numFmtId="1" fontId="6" fillId="0" borderId="24" xfId="2" applyNumberFormat="1" applyFont="1" applyBorder="1" applyAlignment="1">
      <alignment horizontal="right"/>
    </xf>
    <xf numFmtId="1" fontId="6" fillId="0" borderId="16" xfId="2" applyNumberFormat="1" applyFont="1" applyBorder="1" applyAlignment="1">
      <alignment horizontal="right"/>
    </xf>
    <xf numFmtId="0" fontId="14" fillId="0" borderId="48" xfId="2" applyFont="1" applyBorder="1" applyAlignment="1">
      <alignment horizontal="right" vertical="top"/>
    </xf>
    <xf numFmtId="0" fontId="7" fillId="0" borderId="49" xfId="2" applyFont="1" applyBorder="1" applyAlignment="1">
      <alignment horizontal="center"/>
    </xf>
    <xf numFmtId="0" fontId="14" fillId="0" borderId="49" xfId="2" applyFont="1" applyBorder="1" applyAlignment="1">
      <alignment vertical="top" wrapText="1"/>
    </xf>
    <xf numFmtId="0" fontId="6" fillId="0" borderId="24" xfId="2" applyFont="1" applyBorder="1" applyAlignment="1">
      <alignment horizontal="center" vertical="top" wrapText="1"/>
    </xf>
    <xf numFmtId="2" fontId="6" fillId="0" borderId="49" xfId="2" applyNumberFormat="1" applyFont="1" applyBorder="1" applyAlignment="1">
      <alignment horizontal="right" vertical="top"/>
    </xf>
    <xf numFmtId="1" fontId="6" fillId="0" borderId="49" xfId="2" applyNumberFormat="1" applyFont="1" applyBorder="1" applyAlignment="1">
      <alignment horizontal="right" vertical="top"/>
    </xf>
    <xf numFmtId="49" fontId="21" fillId="0" borderId="15" xfId="2" applyNumberFormat="1" applyFont="1" applyBorder="1" applyAlignment="1">
      <alignment horizontal="left" vertical="top"/>
    </xf>
    <xf numFmtId="0" fontId="6" fillId="0" borderId="22" xfId="2" applyFont="1" applyBorder="1" applyAlignment="1">
      <alignment horizontal="center" vertical="top" wrapText="1"/>
    </xf>
    <xf numFmtId="0" fontId="22" fillId="2" borderId="50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right" vertical="top"/>
    </xf>
    <xf numFmtId="0" fontId="23" fillId="0" borderId="50" xfId="2" applyFont="1" applyBorder="1" applyAlignment="1">
      <alignment horizontal="left" vertical="center" wrapText="1" indent="1"/>
    </xf>
    <xf numFmtId="2" fontId="23" fillId="0" borderId="51" xfId="2" applyNumberFormat="1" applyFont="1" applyBorder="1" applyAlignment="1">
      <alignment horizontal="right" vertical="top" wrapText="1"/>
    </xf>
    <xf numFmtId="164" fontId="23" fillId="0" borderId="51" xfId="2" applyNumberFormat="1" applyFont="1" applyBorder="1" applyAlignment="1">
      <alignment horizontal="right" vertical="top" wrapText="1"/>
    </xf>
    <xf numFmtId="2" fontId="23" fillId="0" borderId="51" xfId="2" applyNumberFormat="1" applyFont="1" applyBorder="1" applyAlignment="1">
      <alignment horizontal="right" vertical="top"/>
    </xf>
    <xf numFmtId="164" fontId="23" fillId="0" borderId="51" xfId="2" applyNumberFormat="1" applyFont="1" applyBorder="1" applyAlignment="1">
      <alignment horizontal="right" vertical="top"/>
    </xf>
    <xf numFmtId="0" fontId="24" fillId="0" borderId="15" xfId="2" applyFont="1" applyBorder="1" applyAlignment="1">
      <alignment horizontal="right" vertical="top"/>
    </xf>
    <xf numFmtId="0" fontId="24" fillId="0" borderId="22" xfId="2" applyFont="1" applyBorder="1" applyAlignment="1">
      <alignment horizontal="center" vertical="top" wrapText="1"/>
    </xf>
    <xf numFmtId="0" fontId="25" fillId="0" borderId="50" xfId="2" applyFont="1" applyBorder="1" applyAlignment="1">
      <alignment horizontal="left" vertical="center" wrapText="1" indent="2"/>
    </xf>
    <xf numFmtId="2" fontId="25" fillId="0" borderId="51" xfId="2" applyNumberFormat="1" applyFont="1" applyBorder="1" applyAlignment="1">
      <alignment horizontal="right" vertical="top" wrapText="1"/>
    </xf>
    <xf numFmtId="164" fontId="25" fillId="0" borderId="51" xfId="2" applyNumberFormat="1" applyFont="1" applyBorder="1" applyAlignment="1">
      <alignment horizontal="right" vertical="top" wrapText="1"/>
    </xf>
    <xf numFmtId="2" fontId="25" fillId="0" borderId="51" xfId="2" applyNumberFormat="1" applyFont="1" applyBorder="1" applyAlignment="1">
      <alignment horizontal="right" vertical="top"/>
    </xf>
    <xf numFmtId="164" fontId="25" fillId="0" borderId="51" xfId="2" applyNumberFormat="1" applyFont="1" applyBorder="1" applyAlignment="1">
      <alignment horizontal="right" vertical="top"/>
    </xf>
    <xf numFmtId="0" fontId="26" fillId="0" borderId="15" xfId="2" applyFont="1" applyBorder="1" applyAlignment="1">
      <alignment horizontal="center" vertical="top" wrapText="1"/>
    </xf>
    <xf numFmtId="0" fontId="26" fillId="0" borderId="16" xfId="2" applyFont="1" applyBorder="1" applyAlignment="1">
      <alignment horizontal="center" vertical="top" wrapText="1"/>
    </xf>
    <xf numFmtId="0" fontId="26" fillId="0" borderId="16" xfId="2" applyFont="1" applyBorder="1" applyAlignment="1">
      <alignment horizontal="left" vertical="top" wrapText="1"/>
    </xf>
    <xf numFmtId="2" fontId="26" fillId="0" borderId="16" xfId="2" applyNumberFormat="1" applyFont="1" applyBorder="1" applyAlignment="1">
      <alignment horizontal="right" vertical="top"/>
    </xf>
    <xf numFmtId="0" fontId="26" fillId="0" borderId="16" xfId="2" applyFont="1" applyBorder="1" applyAlignment="1">
      <alignment horizontal="right" vertical="top"/>
    </xf>
    <xf numFmtId="0" fontId="26" fillId="0" borderId="0" xfId="2" applyFont="1" applyAlignment="1">
      <alignment vertical="top"/>
    </xf>
    <xf numFmtId="2" fontId="27" fillId="2" borderId="55" xfId="2" applyNumberFormat="1" applyFont="1" applyFill="1" applyBorder="1" applyAlignment="1">
      <alignment horizontal="center" vertical="center" wrapText="1"/>
    </xf>
    <xf numFmtId="0" fontId="27" fillId="2" borderId="55" xfId="2" applyFont="1" applyFill="1" applyBorder="1" applyAlignment="1">
      <alignment horizontal="center" vertical="center" wrapText="1"/>
    </xf>
    <xf numFmtId="49" fontId="29" fillId="0" borderId="15" xfId="2" applyNumberFormat="1" applyFont="1" applyBorder="1" applyAlignment="1">
      <alignment horizontal="center" vertical="top" wrapText="1"/>
    </xf>
    <xf numFmtId="0" fontId="29" fillId="0" borderId="16" xfId="2" applyFont="1" applyBorder="1" applyAlignment="1">
      <alignment horizontal="center" vertical="top" wrapText="1"/>
    </xf>
    <xf numFmtId="0" fontId="29" fillId="0" borderId="16" xfId="2" applyFont="1" applyBorder="1" applyAlignment="1">
      <alignment horizontal="left" vertical="center" wrapText="1" indent="1"/>
    </xf>
    <xf numFmtId="2" fontId="29" fillId="0" borderId="16" xfId="2" applyNumberFormat="1" applyFont="1" applyBorder="1" applyAlignment="1">
      <alignment horizontal="right" vertical="top"/>
    </xf>
    <xf numFmtId="165" fontId="29" fillId="0" borderId="16" xfId="2" applyNumberFormat="1" applyFont="1" applyBorder="1" applyAlignment="1">
      <alignment horizontal="right" vertical="top"/>
    </xf>
    <xf numFmtId="164" fontId="29" fillId="0" borderId="16" xfId="2" applyNumberFormat="1" applyFont="1" applyBorder="1" applyAlignment="1">
      <alignment horizontal="right" vertical="top"/>
    </xf>
    <xf numFmtId="0" fontId="30" fillId="0" borderId="0" xfId="2" applyFont="1"/>
    <xf numFmtId="49" fontId="31" fillId="0" borderId="54" xfId="2" applyNumberFormat="1" applyFont="1" applyBorder="1" applyAlignment="1">
      <alignment horizontal="center" vertical="top" wrapText="1"/>
    </xf>
    <xf numFmtId="0" fontId="31" fillId="0" borderId="55" xfId="2" applyFont="1" applyBorder="1" applyAlignment="1">
      <alignment horizontal="center" vertical="top" wrapText="1"/>
    </xf>
    <xf numFmtId="0" fontId="31" fillId="0" borderId="55" xfId="2" applyFont="1" applyBorder="1" applyAlignment="1">
      <alignment horizontal="left" vertical="center" wrapText="1" indent="1"/>
    </xf>
    <xf numFmtId="2" fontId="31" fillId="0" borderId="55" xfId="2" applyNumberFormat="1" applyFont="1" applyBorder="1" applyAlignment="1">
      <alignment horizontal="right" vertical="top"/>
    </xf>
    <xf numFmtId="165" fontId="31" fillId="0" borderId="55" xfId="2" applyNumberFormat="1" applyFont="1" applyBorder="1" applyAlignment="1">
      <alignment horizontal="right" vertical="top"/>
    </xf>
    <xf numFmtId="164" fontId="31" fillId="0" borderId="55" xfId="2" applyNumberFormat="1" applyFont="1" applyBorder="1" applyAlignment="1">
      <alignment horizontal="right" vertical="top"/>
    </xf>
    <xf numFmtId="0" fontId="32" fillId="0" borderId="0" xfId="2" applyFont="1"/>
    <xf numFmtId="49" fontId="33" fillId="0" borderId="54" xfId="2" applyNumberFormat="1" applyFont="1" applyBorder="1" applyAlignment="1">
      <alignment horizontal="center" vertical="top" wrapText="1"/>
    </xf>
    <xf numFmtId="0" fontId="33" fillId="0" borderId="55" xfId="2" applyFont="1" applyBorder="1" applyAlignment="1">
      <alignment horizontal="center" vertical="top" wrapText="1"/>
    </xf>
    <xf numFmtId="0" fontId="33" fillId="0" borderId="55" xfId="2" applyFont="1" applyBorder="1" applyAlignment="1">
      <alignment horizontal="left" vertical="center" wrapText="1" indent="1"/>
    </xf>
    <xf numFmtId="2" fontId="33" fillId="0" borderId="55" xfId="2" applyNumberFormat="1" applyFont="1" applyBorder="1" applyAlignment="1">
      <alignment horizontal="right" vertical="top"/>
    </xf>
    <xf numFmtId="165" fontId="33" fillId="0" borderId="55" xfId="2" applyNumberFormat="1" applyFont="1" applyBorder="1" applyAlignment="1">
      <alignment horizontal="right" vertical="top"/>
    </xf>
    <xf numFmtId="164" fontId="33" fillId="0" borderId="55" xfId="2" applyNumberFormat="1" applyFont="1" applyBorder="1" applyAlignment="1">
      <alignment horizontal="right" vertical="top"/>
    </xf>
    <xf numFmtId="0" fontId="34" fillId="0" borderId="0" xfId="2" applyFont="1"/>
    <xf numFmtId="0" fontId="35" fillId="0" borderId="15" xfId="2" applyFont="1" applyBorder="1" applyAlignment="1">
      <alignment horizontal="center" vertical="top" wrapText="1"/>
    </xf>
    <xf numFmtId="0" fontId="35" fillId="0" borderId="16" xfId="2" applyFont="1" applyBorder="1" applyAlignment="1">
      <alignment horizontal="center" vertical="top" wrapText="1"/>
    </xf>
    <xf numFmtId="0" fontId="35" fillId="0" borderId="16" xfId="2" applyFont="1" applyBorder="1" applyAlignment="1">
      <alignment horizontal="left" vertical="top" wrapText="1"/>
    </xf>
    <xf numFmtId="2" fontId="35" fillId="0" borderId="16" xfId="2" applyNumberFormat="1" applyFont="1" applyBorder="1" applyAlignment="1">
      <alignment horizontal="right" vertical="top"/>
    </xf>
    <xf numFmtId="0" fontId="35" fillId="0" borderId="16" xfId="2" applyFont="1" applyBorder="1" applyAlignment="1">
      <alignment horizontal="right" vertical="top"/>
    </xf>
    <xf numFmtId="49" fontId="36" fillId="0" borderId="54" xfId="2" applyNumberFormat="1" applyFont="1" applyBorder="1" applyAlignment="1">
      <alignment horizontal="center" vertical="top" wrapText="1"/>
    </xf>
    <xf numFmtId="0" fontId="36" fillId="0" borderId="55" xfId="2" applyFont="1" applyBorder="1" applyAlignment="1">
      <alignment horizontal="center" vertical="top" wrapText="1"/>
    </xf>
    <xf numFmtId="0" fontId="36" fillId="0" borderId="55" xfId="2" applyFont="1" applyBorder="1" applyAlignment="1">
      <alignment horizontal="left" vertical="center" wrapText="1" indent="1"/>
    </xf>
    <xf numFmtId="2" fontId="36" fillId="0" borderId="55" xfId="2" applyNumberFormat="1" applyFont="1" applyBorder="1" applyAlignment="1">
      <alignment horizontal="right" vertical="top"/>
    </xf>
    <xf numFmtId="165" fontId="36" fillId="0" borderId="55" xfId="2" applyNumberFormat="1" applyFont="1" applyBorder="1" applyAlignment="1">
      <alignment horizontal="right" vertical="top"/>
    </xf>
    <xf numFmtId="164" fontId="36" fillId="0" borderId="55" xfId="2" applyNumberFormat="1" applyFont="1" applyBorder="1" applyAlignment="1">
      <alignment horizontal="right" vertical="top"/>
    </xf>
    <xf numFmtId="0" fontId="37" fillId="0" borderId="0" xfId="2" applyFont="1"/>
    <xf numFmtId="0" fontId="14" fillId="2" borderId="56" xfId="2" applyFont="1" applyFill="1" applyBorder="1" applyAlignment="1">
      <alignment horizontal="center" vertical="top" wrapText="1"/>
    </xf>
    <xf numFmtId="0" fontId="6" fillId="2" borderId="59" xfId="2" applyFont="1" applyFill="1" applyBorder="1" applyAlignment="1">
      <alignment horizontal="center" vertical="top" wrapText="1"/>
    </xf>
    <xf numFmtId="2" fontId="6" fillId="2" borderId="59" xfId="2" applyNumberFormat="1" applyFont="1" applyFill="1" applyBorder="1" applyAlignment="1">
      <alignment horizontal="right" vertical="top"/>
    </xf>
    <xf numFmtId="1" fontId="6" fillId="2" borderId="58" xfId="2" applyNumberFormat="1" applyFont="1" applyFill="1" applyBorder="1" applyAlignment="1">
      <alignment horizontal="right" vertical="top"/>
    </xf>
    <xf numFmtId="1" fontId="6" fillId="2" borderId="59" xfId="2" applyNumberFormat="1" applyFont="1" applyFill="1" applyBorder="1" applyAlignment="1">
      <alignment horizontal="right" vertical="top"/>
    </xf>
    <xf numFmtId="0" fontId="14" fillId="2" borderId="60" xfId="2" applyFont="1" applyFill="1" applyBorder="1" applyAlignment="1">
      <alignment horizontal="center" vertical="top" wrapText="1"/>
    </xf>
    <xf numFmtId="0" fontId="6" fillId="2" borderId="49" xfId="2" applyFont="1" applyFill="1" applyBorder="1" applyAlignment="1">
      <alignment horizontal="center" vertical="top" wrapText="1"/>
    </xf>
    <xf numFmtId="2" fontId="6" fillId="2" borderId="49" xfId="2" applyNumberFormat="1" applyFont="1" applyFill="1" applyBorder="1" applyAlignment="1">
      <alignment horizontal="right" vertical="top"/>
    </xf>
    <xf numFmtId="1" fontId="6" fillId="2" borderId="49" xfId="2" applyNumberFormat="1" applyFont="1" applyFill="1" applyBorder="1" applyAlignment="1">
      <alignment horizontal="right" vertical="top"/>
    </xf>
    <xf numFmtId="0" fontId="14" fillId="2" borderId="61" xfId="2" applyFont="1" applyFill="1" applyBorder="1" applyAlignment="1">
      <alignment horizontal="center" vertical="top" wrapText="1"/>
    </xf>
    <xf numFmtId="0" fontId="14" fillId="2" borderId="28" xfId="2" applyFont="1" applyFill="1" applyBorder="1" applyAlignment="1">
      <alignment horizontal="center" vertical="top" wrapText="1"/>
    </xf>
    <xf numFmtId="0" fontId="14" fillId="2" borderId="55" xfId="2" applyFont="1" applyFill="1" applyBorder="1" applyAlignment="1">
      <alignment horizontal="right" vertical="top" wrapText="1"/>
    </xf>
    <xf numFmtId="0" fontId="14" fillId="2" borderId="55" xfId="2" applyFont="1" applyFill="1" applyBorder="1" applyAlignment="1">
      <alignment horizontal="center" vertical="top" wrapText="1"/>
    </xf>
    <xf numFmtId="0" fontId="38" fillId="2" borderId="55" xfId="2" applyFont="1" applyFill="1" applyBorder="1" applyAlignment="1">
      <alignment horizontal="center" vertical="top"/>
    </xf>
    <xf numFmtId="0" fontId="14" fillId="2" borderId="55" xfId="2" applyFont="1" applyFill="1" applyBorder="1" applyAlignment="1">
      <alignment horizontal="center" vertical="top"/>
    </xf>
    <xf numFmtId="1" fontId="14" fillId="2" borderId="55" xfId="2" applyNumberFormat="1" applyFont="1" applyFill="1" applyBorder="1" applyAlignment="1">
      <alignment horizontal="center" vertical="top"/>
    </xf>
    <xf numFmtId="0" fontId="3" fillId="2" borderId="21" xfId="2" applyFont="1" applyFill="1" applyBorder="1" applyAlignment="1">
      <alignment horizontal="center" vertical="top" wrapText="1"/>
    </xf>
    <xf numFmtId="0" fontId="3" fillId="2" borderId="22" xfId="2" applyFont="1" applyFill="1" applyBorder="1" applyAlignment="1">
      <alignment horizontal="left" vertical="top" wrapText="1"/>
    </xf>
    <xf numFmtId="0" fontId="3" fillId="2" borderId="16" xfId="2" applyFont="1" applyFill="1" applyBorder="1" applyAlignment="1">
      <alignment horizontal="left" vertical="top" wrapText="1"/>
    </xf>
    <xf numFmtId="0" fontId="3" fillId="2" borderId="16" xfId="2" applyFont="1" applyFill="1" applyBorder="1" applyAlignment="1">
      <alignment horizontal="center" vertical="top" wrapText="1"/>
    </xf>
    <xf numFmtId="0" fontId="6" fillId="2" borderId="16" xfId="2" applyFont="1" applyFill="1" applyBorder="1" applyAlignment="1">
      <alignment horizontal="right" vertical="top" wrapText="1"/>
    </xf>
    <xf numFmtId="1" fontId="6" fillId="2" borderId="16" xfId="2" applyNumberFormat="1" applyFont="1" applyFill="1" applyBorder="1" applyAlignment="1">
      <alignment horizontal="right" vertical="top" wrapText="1"/>
    </xf>
    <xf numFmtId="0" fontId="7" fillId="0" borderId="28" xfId="2" applyFont="1" applyBorder="1" applyAlignment="1">
      <alignment vertical="top"/>
    </xf>
    <xf numFmtId="0" fontId="40" fillId="0" borderId="0" xfId="3"/>
    <xf numFmtId="49" fontId="40" fillId="0" borderId="0" xfId="3" applyNumberFormat="1"/>
    <xf numFmtId="0" fontId="41" fillId="0" borderId="0" xfId="3" applyFont="1" applyAlignment="1">
      <alignment horizontal="center"/>
    </xf>
    <xf numFmtId="0" fontId="42" fillId="0" borderId="0" xfId="3" applyFont="1" applyAlignment="1">
      <alignment horizontal="center"/>
    </xf>
    <xf numFmtId="0" fontId="42" fillId="0" borderId="0" xfId="3" applyFont="1"/>
    <xf numFmtId="0" fontId="43" fillId="0" borderId="62" xfId="3" applyFont="1" applyBorder="1" applyAlignment="1">
      <alignment wrapText="1"/>
    </xf>
    <xf numFmtId="49" fontId="43" fillId="0" borderId="63" xfId="3" applyNumberFormat="1" applyFont="1" applyBorder="1" applyAlignment="1">
      <alignment wrapText="1"/>
    </xf>
    <xf numFmtId="0" fontId="43" fillId="0" borderId="63" xfId="3" applyFont="1" applyBorder="1" applyAlignment="1">
      <alignment horizontal="center" wrapText="1"/>
    </xf>
    <xf numFmtId="0" fontId="43" fillId="0" borderId="64" xfId="3" applyFont="1" applyBorder="1" applyAlignment="1">
      <alignment wrapText="1"/>
    </xf>
    <xf numFmtId="0" fontId="44" fillId="0" borderId="0" xfId="3" applyFont="1"/>
    <xf numFmtId="49" fontId="43" fillId="0" borderId="65" xfId="3" applyNumberFormat="1" applyFont="1" applyBorder="1" applyAlignment="1">
      <alignment horizontal="center"/>
    </xf>
    <xf numFmtId="49" fontId="43" fillId="0" borderId="66" xfId="3" applyNumberFormat="1" applyFont="1" applyBorder="1" applyAlignment="1">
      <alignment horizontal="center"/>
    </xf>
    <xf numFmtId="0" fontId="43" fillId="0" borderId="66" xfId="3" applyFont="1" applyBorder="1" applyAlignment="1"/>
    <xf numFmtId="0" fontId="43" fillId="0" borderId="67" xfId="3" applyFont="1" applyBorder="1" applyAlignment="1"/>
    <xf numFmtId="0" fontId="45" fillId="0" borderId="0" xfId="3" applyFont="1" applyAlignment="1"/>
    <xf numFmtId="0" fontId="45" fillId="0" borderId="0" xfId="3" applyFont="1"/>
    <xf numFmtId="0" fontId="45" fillId="0" borderId="0" xfId="3" applyFont="1" applyAlignment="1">
      <alignment horizontal="left"/>
    </xf>
    <xf numFmtId="49" fontId="11" fillId="0" borderId="65" xfId="3" applyNumberFormat="1" applyFont="1" applyBorder="1" applyAlignment="1">
      <alignment horizontal="center"/>
    </xf>
    <xf numFmtId="49" fontId="43" fillId="0" borderId="68" xfId="3" applyNumberFormat="1" applyFont="1" applyBorder="1" applyAlignment="1">
      <alignment horizontal="center"/>
    </xf>
    <xf numFmtId="49" fontId="43" fillId="0" borderId="69" xfId="3" applyNumberFormat="1" applyFont="1" applyBorder="1" applyAlignment="1">
      <alignment horizontal="center"/>
    </xf>
    <xf numFmtId="0" fontId="43" fillId="0" borderId="69" xfId="3" applyFont="1" applyBorder="1" applyAlignment="1"/>
    <xf numFmtId="0" fontId="43" fillId="0" borderId="70" xfId="3" applyFont="1" applyBorder="1" applyAlignment="1"/>
    <xf numFmtId="0" fontId="46" fillId="0" borderId="0" xfId="3" applyFont="1"/>
    <xf numFmtId="0" fontId="46" fillId="0" borderId="0" xfId="3" applyFont="1" applyAlignment="1">
      <alignment horizontal="justify" vertical="top" wrapText="1"/>
    </xf>
    <xf numFmtId="0" fontId="47" fillId="0" borderId="0" xfId="3" applyFont="1" applyAlignment="1">
      <alignment horizontal="center" vertical="top" wrapText="1"/>
    </xf>
    <xf numFmtId="2" fontId="47" fillId="0" borderId="71" xfId="3" applyNumberFormat="1" applyFont="1" applyBorder="1" applyAlignment="1">
      <alignment horizontal="center"/>
    </xf>
    <xf numFmtId="0" fontId="46" fillId="0" borderId="0" xfId="3" applyFont="1" applyAlignment="1">
      <alignment horizontal="left"/>
    </xf>
    <xf numFmtId="0" fontId="46" fillId="0" borderId="0" xfId="3" applyFont="1" applyAlignment="1">
      <alignment horizontal="center"/>
    </xf>
    <xf numFmtId="0" fontId="54" fillId="0" borderId="0" xfId="3" applyFont="1" applyAlignment="1">
      <alignment horizontal="left"/>
    </xf>
    <xf numFmtId="0" fontId="56" fillId="0" borderId="0" xfId="3" applyFont="1" applyAlignment="1">
      <alignment horizontal="left"/>
    </xf>
    <xf numFmtId="2" fontId="46" fillId="0" borderId="0" xfId="3" applyNumberFormat="1" applyFont="1"/>
    <xf numFmtId="0" fontId="46" fillId="0" borderId="0" xfId="3" applyFont="1" applyAlignment="1">
      <alignment horizontal="right"/>
    </xf>
    <xf numFmtId="0" fontId="60" fillId="0" borderId="0" xfId="3" applyFont="1"/>
    <xf numFmtId="0" fontId="49" fillId="0" borderId="0" xfId="3" applyFont="1"/>
    <xf numFmtId="166" fontId="46" fillId="0" borderId="0" xfId="3" applyNumberFormat="1" applyFont="1"/>
    <xf numFmtId="10" fontId="46" fillId="0" borderId="0" xfId="3" applyNumberFormat="1" applyFont="1" applyAlignment="1">
      <alignment horizontal="center"/>
    </xf>
    <xf numFmtId="2" fontId="62" fillId="0" borderId="0" xfId="3" applyNumberFormat="1" applyFont="1"/>
    <xf numFmtId="0" fontId="62" fillId="4" borderId="0" xfId="3" applyFont="1" applyFill="1"/>
    <xf numFmtId="0" fontId="46" fillId="0" borderId="0" xfId="3" applyFont="1" applyBorder="1" applyAlignment="1">
      <alignment horizontal="left"/>
    </xf>
    <xf numFmtId="10" fontId="46" fillId="0" borderId="0" xfId="3" applyNumberFormat="1" applyFont="1" applyBorder="1" applyAlignment="1">
      <alignment horizontal="center"/>
    </xf>
    <xf numFmtId="0" fontId="46" fillId="0" borderId="0" xfId="3" applyFont="1" applyBorder="1" applyAlignment="1">
      <alignment horizontal="center"/>
    </xf>
    <xf numFmtId="164" fontId="63" fillId="0" borderId="17" xfId="3" applyNumberFormat="1" applyFont="1" applyBorder="1" applyAlignment="1">
      <alignment horizontal="left"/>
    </xf>
    <xf numFmtId="10" fontId="63" fillId="0" borderId="0" xfId="3" applyNumberFormat="1" applyFont="1" applyBorder="1" applyAlignment="1">
      <alignment horizontal="center"/>
    </xf>
    <xf numFmtId="0" fontId="63" fillId="0" borderId="0" xfId="3" applyFont="1" applyBorder="1" applyAlignment="1">
      <alignment horizontal="center"/>
    </xf>
    <xf numFmtId="0" fontId="63" fillId="0" borderId="0" xfId="3" applyFont="1" applyBorder="1" applyAlignment="1">
      <alignment horizontal="left"/>
    </xf>
    <xf numFmtId="0" fontId="43" fillId="0" borderId="0" xfId="3" applyFont="1"/>
    <xf numFmtId="0" fontId="66" fillId="0" borderId="0" xfId="3" applyFont="1"/>
    <xf numFmtId="10" fontId="63" fillId="0" borderId="74" xfId="3" applyNumberFormat="1" applyFont="1" applyBorder="1" applyAlignment="1">
      <alignment horizontal="center"/>
    </xf>
    <xf numFmtId="0" fontId="46" fillId="0" borderId="74" xfId="3" applyFont="1" applyBorder="1" applyAlignment="1">
      <alignment horizontal="center"/>
    </xf>
    <xf numFmtId="0" fontId="68" fillId="0" borderId="0" xfId="3" applyFont="1"/>
    <xf numFmtId="0" fontId="70" fillId="0" borderId="0" xfId="3" applyFont="1" applyAlignment="1">
      <alignment horizontal="center" vertical="center"/>
    </xf>
    <xf numFmtId="0" fontId="70" fillId="0" borderId="0" xfId="3" applyFont="1" applyAlignment="1">
      <alignment horizontal="center" vertical="center" wrapText="1"/>
    </xf>
    <xf numFmtId="0" fontId="72" fillId="0" borderId="0" xfId="3" applyFont="1"/>
    <xf numFmtId="0" fontId="63" fillId="0" borderId="18" xfId="3" applyFont="1" applyBorder="1" applyAlignment="1">
      <alignment horizontal="center" vertical="center" wrapText="1"/>
    </xf>
    <xf numFmtId="0" fontId="63" fillId="0" borderId="3" xfId="3" applyFont="1" applyBorder="1" applyAlignment="1">
      <alignment horizontal="center" vertical="center" wrapText="1"/>
    </xf>
    <xf numFmtId="2" fontId="70" fillId="0" borderId="0" xfId="3" applyNumberFormat="1" applyFont="1" applyAlignment="1">
      <alignment horizontal="center" vertical="center"/>
    </xf>
    <xf numFmtId="2" fontId="70" fillId="0" borderId="0" xfId="3" applyNumberFormat="1" applyFont="1" applyAlignment="1">
      <alignment horizontal="center" vertical="center" wrapText="1"/>
    </xf>
    <xf numFmtId="0" fontId="61" fillId="0" borderId="6" xfId="3" applyFont="1" applyBorder="1" applyAlignment="1">
      <alignment horizontal="center" vertical="center"/>
    </xf>
    <xf numFmtId="0" fontId="61" fillId="0" borderId="18" xfId="3" applyFont="1" applyBorder="1" applyAlignment="1">
      <alignment horizontal="center" vertical="center"/>
    </xf>
    <xf numFmtId="0" fontId="61" fillId="0" borderId="5" xfId="3" applyFont="1" applyBorder="1" applyAlignment="1">
      <alignment horizontal="center" vertical="center"/>
    </xf>
    <xf numFmtId="0" fontId="73" fillId="0" borderId="0" xfId="3" applyFont="1"/>
    <xf numFmtId="2" fontId="74" fillId="0" borderId="0" xfId="3" applyNumberFormat="1" applyFont="1"/>
    <xf numFmtId="0" fontId="74" fillId="4" borderId="0" xfId="3" applyFont="1" applyFill="1"/>
    <xf numFmtId="0" fontId="63" fillId="0" borderId="75" xfId="3" applyFont="1" applyBorder="1" applyAlignment="1">
      <alignment horizontal="center"/>
    </xf>
    <xf numFmtId="0" fontId="63" fillId="0" borderId="75" xfId="3" applyFont="1" applyBorder="1" applyAlignment="1">
      <alignment horizontal="left"/>
    </xf>
    <xf numFmtId="10" fontId="63" fillId="0" borderId="75" xfId="3" applyNumberFormat="1" applyFont="1" applyBorder="1" applyAlignment="1">
      <alignment horizontal="center"/>
    </xf>
    <xf numFmtId="2" fontId="75" fillId="0" borderId="0" xfId="3" applyNumberFormat="1" applyFont="1"/>
    <xf numFmtId="0" fontId="75" fillId="4" borderId="0" xfId="3" applyFont="1" applyFill="1"/>
    <xf numFmtId="0" fontId="63" fillId="0" borderId="0" xfId="3" applyFont="1" applyBorder="1" applyAlignment="1">
      <alignment horizontal="center" vertical="top"/>
    </xf>
    <xf numFmtId="0" fontId="63" fillId="0" borderId="0" xfId="3" applyFont="1" applyBorder="1" applyAlignment="1">
      <alignment horizontal="center" vertical="top" wrapText="1"/>
    </xf>
    <xf numFmtId="0" fontId="77" fillId="0" borderId="0" xfId="3" applyFont="1" applyFill="1" applyBorder="1" applyAlignment="1">
      <alignment horizontal="left" vertical="top" wrapText="1"/>
    </xf>
    <xf numFmtId="10" fontId="63" fillId="0" borderId="0" xfId="3" applyNumberFormat="1" applyFont="1" applyBorder="1" applyAlignment="1">
      <alignment horizontal="center" vertical="top" wrapText="1"/>
    </xf>
    <xf numFmtId="164" fontId="78" fillId="0" borderId="0" xfId="3" applyNumberFormat="1" applyFont="1" applyBorder="1" applyAlignment="1">
      <alignment horizontal="center" vertical="top"/>
    </xf>
    <xf numFmtId="164" fontId="63" fillId="0" borderId="0" xfId="3" applyNumberFormat="1" applyFont="1" applyAlignment="1">
      <alignment horizontal="center" vertical="top"/>
    </xf>
    <xf numFmtId="164" fontId="75" fillId="4" borderId="0" xfId="3" applyNumberFormat="1" applyFont="1" applyFill="1" applyAlignment="1">
      <alignment horizontal="center" vertical="top"/>
    </xf>
    <xf numFmtId="0" fontId="63" fillId="0" borderId="0" xfId="3" applyFont="1" applyBorder="1" applyAlignment="1">
      <alignment horizontal="left" vertical="top" wrapText="1"/>
    </xf>
    <xf numFmtId="2" fontId="78" fillId="0" borderId="0" xfId="3" applyNumberFormat="1" applyFont="1" applyBorder="1" applyAlignment="1">
      <alignment horizontal="center" vertical="top"/>
    </xf>
    <xf numFmtId="2" fontId="63" fillId="0" borderId="0" xfId="3" applyNumberFormat="1" applyFont="1" applyBorder="1" applyAlignment="1">
      <alignment horizontal="center" vertical="top"/>
    </xf>
    <xf numFmtId="164" fontId="70" fillId="0" borderId="0" xfId="3" applyNumberFormat="1" applyFont="1" applyAlignment="1">
      <alignment horizontal="center" vertical="top"/>
    </xf>
    <xf numFmtId="0" fontId="63" fillId="0" borderId="72" xfId="3" applyFont="1" applyBorder="1" applyAlignment="1">
      <alignment horizontal="left" vertical="center" wrapText="1"/>
    </xf>
    <xf numFmtId="10" fontId="63" fillId="0" borderId="72" xfId="3" applyNumberFormat="1" applyFont="1" applyBorder="1" applyAlignment="1">
      <alignment horizontal="center" vertical="center" wrapText="1"/>
    </xf>
    <xf numFmtId="2" fontId="63" fillId="0" borderId="72" xfId="3" applyNumberFormat="1" applyFont="1" applyBorder="1" applyAlignment="1">
      <alignment horizontal="center" vertical="center"/>
    </xf>
    <xf numFmtId="0" fontId="79" fillId="0" borderId="0" xfId="3" applyFont="1" applyBorder="1" applyAlignment="1">
      <alignment horizontal="center" vertical="center"/>
    </xf>
    <xf numFmtId="0" fontId="80" fillId="0" borderId="0" xfId="3" applyFont="1" applyAlignment="1">
      <alignment horizontal="center"/>
    </xf>
    <xf numFmtId="2" fontId="81" fillId="0" borderId="0" xfId="3" applyNumberFormat="1" applyFont="1" applyAlignment="1">
      <alignment horizontal="center"/>
    </xf>
    <xf numFmtId="0" fontId="81" fillId="4" borderId="0" xfId="3" applyFont="1" applyFill="1" applyAlignment="1">
      <alignment horizontal="center"/>
    </xf>
    <xf numFmtId="164" fontId="63" fillId="0" borderId="0" xfId="3" applyNumberFormat="1" applyFont="1" applyBorder="1" applyAlignment="1">
      <alignment horizontal="center" vertical="top"/>
    </xf>
    <xf numFmtId="0" fontId="80" fillId="0" borderId="0" xfId="3" applyFont="1"/>
    <xf numFmtId="2" fontId="81" fillId="0" borderId="0" xfId="3" applyNumberFormat="1" applyFont="1"/>
    <xf numFmtId="0" fontId="81" fillId="4" borderId="0" xfId="3" applyFont="1" applyFill="1"/>
    <xf numFmtId="2" fontId="81" fillId="4" borderId="0" xfId="3" applyNumberFormat="1" applyFont="1" applyFill="1"/>
    <xf numFmtId="10" fontId="63" fillId="0" borderId="71" xfId="3" applyNumberFormat="1" applyFont="1" applyBorder="1" applyAlignment="1">
      <alignment horizontal="center" vertical="top" wrapText="1"/>
    </xf>
    <xf numFmtId="2" fontId="78" fillId="0" borderId="71" xfId="3" applyNumberFormat="1" applyFont="1" applyBorder="1" applyAlignment="1">
      <alignment horizontal="center" vertical="top"/>
    </xf>
    <xf numFmtId="2" fontId="63" fillId="0" borderId="71" xfId="3" applyNumberFormat="1" applyFont="1" applyBorder="1" applyAlignment="1">
      <alignment horizontal="center" vertical="top"/>
    </xf>
    <xf numFmtId="0" fontId="63" fillId="0" borderId="0" xfId="3" applyFont="1" applyAlignment="1">
      <alignment horizontal="center"/>
    </xf>
    <xf numFmtId="164" fontId="79" fillId="0" borderId="0" xfId="3" applyNumberFormat="1" applyFont="1" applyAlignment="1">
      <alignment vertical="center"/>
    </xf>
    <xf numFmtId="0" fontId="46" fillId="0" borderId="0" xfId="3" applyFont="1" applyAlignment="1">
      <alignment horizontal="center" vertical="top"/>
    </xf>
    <xf numFmtId="0" fontId="63" fillId="0" borderId="71" xfId="3" applyFont="1" applyBorder="1" applyAlignment="1">
      <alignment horizontal="left" vertical="top" wrapText="1"/>
    </xf>
    <xf numFmtId="10" fontId="61" fillId="0" borderId="0" xfId="3" applyNumberFormat="1" applyFont="1" applyBorder="1" applyAlignment="1">
      <alignment horizontal="center" vertical="top" wrapText="1"/>
    </xf>
    <xf numFmtId="0" fontId="82" fillId="0" borderId="0" xfId="3" applyFont="1" applyAlignment="1">
      <alignment horizontal="center"/>
    </xf>
    <xf numFmtId="0" fontId="67" fillId="0" borderId="72" xfId="3" applyFont="1" applyBorder="1" applyAlignment="1">
      <alignment horizontal="left" vertical="center" wrapText="1"/>
    </xf>
    <xf numFmtId="10" fontId="67" fillId="0" borderId="72" xfId="3" applyNumberFormat="1" applyFont="1" applyBorder="1" applyAlignment="1">
      <alignment horizontal="center" vertical="center" wrapText="1"/>
    </xf>
    <xf numFmtId="2" fontId="67" fillId="0" borderId="72" xfId="3" applyNumberFormat="1" applyFont="1" applyBorder="1" applyAlignment="1">
      <alignment horizontal="center" vertical="center"/>
    </xf>
    <xf numFmtId="164" fontId="81" fillId="0" borderId="0" xfId="3" applyNumberFormat="1" applyFont="1" applyBorder="1" applyAlignment="1">
      <alignment horizontal="center" vertical="center"/>
    </xf>
    <xf numFmtId="0" fontId="83" fillId="0" borderId="0" xfId="3" applyFont="1"/>
    <xf numFmtId="164" fontId="81" fillId="4" borderId="0" xfId="3" applyNumberFormat="1" applyFont="1" applyFill="1"/>
    <xf numFmtId="0" fontId="76" fillId="0" borderId="0" xfId="3" applyFont="1" applyFill="1" applyBorder="1" applyAlignment="1">
      <alignment horizontal="center" vertical="center" wrapText="1"/>
    </xf>
    <xf numFmtId="0" fontId="46" fillId="0" borderId="0" xfId="3" applyFont="1" applyFill="1" applyBorder="1" applyAlignment="1">
      <alignment horizontal="center" vertical="center" wrapText="1"/>
    </xf>
    <xf numFmtId="0" fontId="63" fillId="0" borderId="0" xfId="4" applyFont="1" applyBorder="1" applyAlignment="1">
      <alignment horizontal="left" vertical="top" wrapText="1"/>
    </xf>
    <xf numFmtId="10" fontId="78" fillId="0" borderId="0" xfId="3" applyNumberFormat="1" applyFont="1" applyBorder="1" applyAlignment="1">
      <alignment horizontal="center" vertical="top" wrapText="1"/>
    </xf>
    <xf numFmtId="2" fontId="63" fillId="0" borderId="0" xfId="3" applyNumberFormat="1" applyFont="1" applyAlignment="1">
      <alignment horizontal="center" vertical="top"/>
    </xf>
    <xf numFmtId="2" fontId="75" fillId="0" borderId="0" xfId="3" applyNumberFormat="1" applyFont="1" applyAlignment="1">
      <alignment horizontal="center" vertical="top"/>
    </xf>
    <xf numFmtId="10" fontId="84" fillId="0" borderId="0" xfId="3" applyNumberFormat="1" applyFont="1" applyBorder="1" applyAlignment="1">
      <alignment horizontal="center" vertical="top" wrapText="1"/>
    </xf>
    <xf numFmtId="167" fontId="75" fillId="4" borderId="0" xfId="3" applyNumberFormat="1" applyFont="1" applyFill="1" applyAlignment="1">
      <alignment horizontal="center" vertical="top"/>
    </xf>
    <xf numFmtId="0" fontId="63" fillId="0" borderId="0" xfId="3" applyFont="1" applyAlignment="1">
      <alignment horizontal="center" vertical="top" wrapText="1"/>
    </xf>
    <xf numFmtId="0" fontId="85" fillId="0" borderId="0" xfId="3" applyFont="1"/>
    <xf numFmtId="2" fontId="63" fillId="0" borderId="0" xfId="3" applyNumberFormat="1" applyFont="1" applyAlignment="1">
      <alignment horizontal="center"/>
    </xf>
    <xf numFmtId="2" fontId="75" fillId="4" borderId="0" xfId="3" applyNumberFormat="1" applyFont="1" applyFill="1" applyAlignment="1">
      <alignment horizontal="center" vertical="top"/>
    </xf>
    <xf numFmtId="0" fontId="75" fillId="4" borderId="0" xfId="3" applyFont="1" applyFill="1" applyAlignment="1">
      <alignment horizontal="center" vertical="top"/>
    </xf>
    <xf numFmtId="0" fontId="86" fillId="0" borderId="0" xfId="3" applyFont="1" applyFill="1" applyBorder="1"/>
    <xf numFmtId="0" fontId="72" fillId="0" borderId="0" xfId="3" applyFont="1" applyFill="1" applyBorder="1"/>
    <xf numFmtId="164" fontId="87" fillId="0" borderId="0" xfId="3" applyNumberFormat="1" applyFont="1" applyFill="1" applyBorder="1"/>
    <xf numFmtId="0" fontId="88" fillId="0" borderId="0" xfId="3" applyFont="1" applyFill="1" applyBorder="1"/>
    <xf numFmtId="2" fontId="72" fillId="0" borderId="0" xfId="3" applyNumberFormat="1" applyFont="1"/>
    <xf numFmtId="49" fontId="72" fillId="0" borderId="0" xfId="3" applyNumberFormat="1" applyFont="1" applyFill="1" applyBorder="1"/>
    <xf numFmtId="0" fontId="87" fillId="0" borderId="0" xfId="3" applyFont="1" applyFill="1" applyBorder="1"/>
    <xf numFmtId="0" fontId="89" fillId="0" borderId="0" xfId="3" applyFont="1" applyAlignment="1">
      <alignment horizontal="center" vertical="top" wrapText="1"/>
    </xf>
    <xf numFmtId="0" fontId="90" fillId="0" borderId="0" xfId="3" applyFont="1"/>
    <xf numFmtId="2" fontId="75" fillId="0" borderId="0" xfId="3" applyNumberFormat="1" applyFont="1" applyFill="1" applyBorder="1" applyAlignment="1">
      <alignment horizontal="center" wrapText="1"/>
    </xf>
    <xf numFmtId="2" fontId="75" fillId="0" borderId="0" xfId="3" applyNumberFormat="1" applyFont="1" applyFill="1" applyBorder="1"/>
    <xf numFmtId="0" fontId="73" fillId="0" borderId="0" xfId="3" applyFont="1" applyFill="1" applyBorder="1"/>
    <xf numFmtId="2" fontId="86" fillId="0" borderId="0" xfId="3" applyNumberFormat="1" applyFont="1" applyFill="1" applyBorder="1"/>
    <xf numFmtId="0" fontId="61" fillId="0" borderId="0" xfId="3" applyFont="1" applyAlignment="1">
      <alignment horizontal="center" vertical="top" wrapText="1"/>
    </xf>
    <xf numFmtId="164" fontId="91" fillId="0" borderId="0" xfId="3" applyNumberFormat="1" applyFont="1" applyBorder="1" applyAlignment="1">
      <alignment horizontal="center" vertical="top" wrapText="1"/>
    </xf>
    <xf numFmtId="0" fontId="92" fillId="0" borderId="0" xfId="3" applyFont="1" applyFill="1" applyBorder="1"/>
    <xf numFmtId="2" fontId="93" fillId="0" borderId="0" xfId="3" applyNumberFormat="1" applyFont="1" applyFill="1" applyBorder="1" applyAlignment="1">
      <alignment horizontal="center" vertical="top" wrapText="1"/>
    </xf>
    <xf numFmtId="164" fontId="91" fillId="0" borderId="0" xfId="3" applyNumberFormat="1" applyFont="1" applyFill="1" applyBorder="1" applyAlignment="1">
      <alignment horizontal="center" vertical="top" wrapText="1"/>
    </xf>
    <xf numFmtId="164" fontId="93" fillId="0" borderId="0" xfId="3" applyNumberFormat="1" applyFont="1" applyFill="1" applyBorder="1"/>
    <xf numFmtId="0" fontId="72" fillId="0" borderId="0" xfId="3" applyFont="1" applyFill="1" applyBorder="1" applyAlignment="1">
      <alignment horizontal="center" vertical="center" wrapText="1"/>
    </xf>
    <xf numFmtId="0" fontId="72" fillId="0" borderId="0" xfId="3" applyFont="1" applyFill="1" applyBorder="1" applyAlignment="1">
      <alignment wrapText="1"/>
    </xf>
    <xf numFmtId="10" fontId="78" fillId="0" borderId="71" xfId="3" applyNumberFormat="1" applyFont="1" applyBorder="1" applyAlignment="1">
      <alignment horizontal="center" vertical="top" wrapText="1"/>
    </xf>
    <xf numFmtId="0" fontId="67" fillId="0" borderId="73" xfId="3" applyFont="1" applyBorder="1" applyAlignment="1">
      <alignment horizontal="left" vertical="top" wrapText="1"/>
    </xf>
    <xf numFmtId="10" fontId="67" fillId="0" borderId="73" xfId="3" applyNumberFormat="1" applyFont="1" applyBorder="1" applyAlignment="1">
      <alignment horizontal="center" vertical="center" wrapText="1"/>
    </xf>
    <xf numFmtId="2" fontId="67" fillId="0" borderId="73" xfId="3" applyNumberFormat="1" applyFont="1" applyBorder="1" applyAlignment="1">
      <alignment horizontal="center" vertical="center"/>
    </xf>
    <xf numFmtId="2" fontId="94" fillId="0" borderId="73" xfId="3" applyNumberFormat="1" applyFont="1" applyBorder="1" applyAlignment="1">
      <alignment horizontal="center" vertical="center"/>
    </xf>
    <xf numFmtId="0" fontId="63" fillId="0" borderId="72" xfId="3" applyFont="1" applyBorder="1" applyAlignment="1">
      <alignment horizontal="left" vertical="top" wrapText="1"/>
    </xf>
    <xf numFmtId="2" fontId="63" fillId="0" borderId="0" xfId="3" applyNumberFormat="1" applyFont="1" applyAlignment="1">
      <alignment horizontal="center" vertical="center"/>
    </xf>
    <xf numFmtId="0" fontId="67" fillId="0" borderId="79" xfId="3" applyFont="1" applyBorder="1" applyAlignment="1">
      <alignment horizontal="left" vertical="top" wrapText="1"/>
    </xf>
    <xf numFmtId="10" fontId="95" fillId="0" borderId="79" xfId="3" applyNumberFormat="1" applyFont="1" applyBorder="1" applyAlignment="1">
      <alignment horizontal="center" vertical="top" wrapText="1"/>
    </xf>
    <xf numFmtId="2" fontId="67" fillId="0" borderId="79" xfId="3" applyNumberFormat="1" applyFont="1" applyBorder="1" applyAlignment="1">
      <alignment horizontal="center" vertical="center"/>
    </xf>
    <xf numFmtId="0" fontId="96" fillId="0" borderId="0" xfId="3" applyFont="1" applyBorder="1" applyAlignment="1">
      <alignment horizontal="center" vertical="top" wrapText="1"/>
    </xf>
    <xf numFmtId="0" fontId="89" fillId="0" borderId="0" xfId="3" applyFont="1" applyAlignment="1">
      <alignment horizontal="center" wrapText="1"/>
    </xf>
    <xf numFmtId="2" fontId="78" fillId="0" borderId="0" xfId="3" applyNumberFormat="1" applyFont="1" applyBorder="1" applyAlignment="1">
      <alignment horizontal="center" vertical="top" wrapText="1"/>
    </xf>
    <xf numFmtId="2" fontId="75" fillId="0" borderId="0" xfId="3" applyNumberFormat="1" applyFont="1" applyAlignment="1">
      <alignment horizontal="left" vertical="top"/>
    </xf>
    <xf numFmtId="0" fontId="75" fillId="4" borderId="0" xfId="3" applyFont="1" applyFill="1" applyAlignment="1">
      <alignment horizontal="left"/>
    </xf>
    <xf numFmtId="0" fontId="63" fillId="0" borderId="0" xfId="3" applyFont="1" applyBorder="1" applyAlignment="1">
      <alignment horizontal="center" vertical="center"/>
    </xf>
    <xf numFmtId="0" fontId="63" fillId="0" borderId="0" xfId="3" applyFont="1" applyAlignment="1">
      <alignment horizontal="left"/>
    </xf>
    <xf numFmtId="10" fontId="63" fillId="0" borderId="0" xfId="3" applyNumberFormat="1" applyFont="1" applyAlignment="1">
      <alignment horizontal="center"/>
    </xf>
    <xf numFmtId="0" fontId="63" fillId="0" borderId="0" xfId="3" applyFont="1"/>
    <xf numFmtId="0" fontId="98" fillId="0" borderId="0" xfId="3" applyFont="1" applyAlignment="1">
      <alignment horizontal="center" vertical="center" wrapText="1"/>
    </xf>
    <xf numFmtId="2" fontId="99" fillId="0" borderId="0" xfId="3" applyNumberFormat="1" applyFont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0" fontId="63" fillId="0" borderId="74" xfId="3" applyFont="1" applyBorder="1" applyAlignment="1">
      <alignment horizontal="left"/>
    </xf>
    <xf numFmtId="0" fontId="63" fillId="0" borderId="74" xfId="3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5" fillId="3" borderId="21" xfId="2" applyFont="1" applyFill="1" applyBorder="1" applyAlignment="1">
      <alignment horizontal="center" wrapText="1"/>
    </xf>
    <xf numFmtId="0" fontId="5" fillId="3" borderId="22" xfId="2" applyFont="1" applyFill="1" applyBorder="1" applyAlignment="1">
      <alignment horizontal="center" wrapText="1"/>
    </xf>
    <xf numFmtId="0" fontId="5" fillId="3" borderId="16" xfId="2" applyFont="1" applyFill="1" applyBorder="1" applyAlignment="1">
      <alignment horizontal="center" wrapText="1"/>
    </xf>
    <xf numFmtId="0" fontId="7" fillId="0" borderId="27" xfId="2" applyFont="1" applyBorder="1" applyAlignment="1">
      <alignment horizontal="left" vertical="top"/>
    </xf>
    <xf numFmtId="0" fontId="7" fillId="0" borderId="28" xfId="2" applyFont="1" applyBorder="1" applyAlignment="1">
      <alignment horizontal="left" vertical="top" wrapText="1"/>
    </xf>
    <xf numFmtId="0" fontId="7" fillId="0" borderId="0" xfId="2" applyFont="1" applyAlignment="1">
      <alignment horizontal="center"/>
    </xf>
    <xf numFmtId="0" fontId="7" fillId="0" borderId="3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21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8" fillId="0" borderId="0" xfId="2" applyFont="1" applyAlignment="1">
      <alignment horizontal="center" vertical="top"/>
    </xf>
    <xf numFmtId="0" fontId="11" fillId="0" borderId="0" xfId="2" applyFont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46" fillId="0" borderId="0" xfId="3" applyFont="1" applyAlignment="1">
      <alignment horizontal="left" wrapText="1"/>
    </xf>
    <xf numFmtId="0" fontId="47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0" fontId="49" fillId="0" borderId="0" xfId="3" applyFont="1" applyAlignment="1">
      <alignment horizontal="center"/>
    </xf>
    <xf numFmtId="0" fontId="46" fillId="0" borderId="0" xfId="3" applyFont="1" applyAlignment="1">
      <alignment horizontal="center"/>
    </xf>
    <xf numFmtId="0" fontId="50" fillId="0" borderId="71" xfId="3" applyFont="1" applyBorder="1" applyAlignment="1">
      <alignment horizontal="center" vertical="center" wrapText="1"/>
    </xf>
    <xf numFmtId="0" fontId="51" fillId="0" borderId="72" xfId="3" applyFont="1" applyBorder="1" applyAlignment="1">
      <alignment horizontal="center"/>
    </xf>
    <xf numFmtId="0" fontId="46" fillId="0" borderId="0" xfId="3" applyFont="1" applyAlignment="1">
      <alignment horizontal="justify" vertical="top" wrapText="1"/>
    </xf>
    <xf numFmtId="0" fontId="47" fillId="0" borderId="0" xfId="3" applyFont="1" applyAlignment="1">
      <alignment horizontal="center" vertical="top" wrapText="1"/>
    </xf>
    <xf numFmtId="0" fontId="46" fillId="0" borderId="0" xfId="3" applyFont="1" applyAlignment="1">
      <alignment horizontal="center" vertical="top" wrapText="1"/>
    </xf>
    <xf numFmtId="0" fontId="11" fillId="0" borderId="0" xfId="3" applyFont="1" applyAlignment="1">
      <alignment horizontal="left" wrapText="1"/>
    </xf>
    <xf numFmtId="0" fontId="46" fillId="0" borderId="0" xfId="3" applyFont="1" applyAlignment="1">
      <alignment horizontal="left"/>
    </xf>
    <xf numFmtId="0" fontId="54" fillId="0" borderId="71" xfId="3" applyFont="1" applyBorder="1" applyAlignment="1">
      <alignment horizontal="left"/>
    </xf>
    <xf numFmtId="0" fontId="46" fillId="0" borderId="73" xfId="3" applyFont="1" applyBorder="1" applyAlignment="1">
      <alignment horizontal="center"/>
    </xf>
    <xf numFmtId="2" fontId="55" fillId="0" borderId="73" xfId="3" applyNumberFormat="1" applyFont="1" applyBorder="1" applyAlignment="1">
      <alignment horizontal="center"/>
    </xf>
    <xf numFmtId="0" fontId="56" fillId="0" borderId="0" xfId="3" applyFont="1" applyAlignment="1">
      <alignment horizontal="left" indent="2"/>
    </xf>
    <xf numFmtId="2" fontId="58" fillId="0" borderId="73" xfId="3" applyNumberFormat="1" applyFont="1" applyBorder="1" applyAlignment="1">
      <alignment horizontal="left"/>
    </xf>
    <xf numFmtId="2" fontId="52" fillId="0" borderId="71" xfId="3" applyNumberFormat="1" applyFont="1" applyBorder="1" applyAlignment="1">
      <alignment horizontal="left"/>
    </xf>
    <xf numFmtId="2" fontId="52" fillId="0" borderId="73" xfId="3" applyNumberFormat="1" applyFont="1" applyBorder="1" applyAlignment="1">
      <alignment horizontal="left"/>
    </xf>
    <xf numFmtId="0" fontId="52" fillId="0" borderId="73" xfId="3" applyNumberFormat="1" applyFont="1" applyBorder="1" applyAlignment="1">
      <alignment horizontal="left"/>
    </xf>
    <xf numFmtId="2" fontId="58" fillId="0" borderId="71" xfId="3" applyNumberFormat="1" applyFont="1" applyBorder="1" applyAlignment="1">
      <alignment horizontal="left"/>
    </xf>
    <xf numFmtId="0" fontId="54" fillId="0" borderId="0" xfId="3" applyFont="1" applyAlignment="1">
      <alignment horizontal="left"/>
    </xf>
    <xf numFmtId="0" fontId="64" fillId="0" borderId="74" xfId="3" applyFont="1" applyBorder="1" applyAlignment="1">
      <alignment horizontal="center" vertical="center" wrapText="1"/>
    </xf>
    <xf numFmtId="0" fontId="61" fillId="0" borderId="0" xfId="3" applyFont="1" applyAlignment="1">
      <alignment horizontal="center"/>
    </xf>
    <xf numFmtId="0" fontId="63" fillId="0" borderId="0" xfId="3" applyFont="1" applyAlignment="1">
      <alignment horizontal="center"/>
    </xf>
    <xf numFmtId="0" fontId="46" fillId="0" borderId="17" xfId="3" applyFont="1" applyBorder="1" applyAlignment="1">
      <alignment horizontal="center"/>
    </xf>
    <xf numFmtId="0" fontId="63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63" fillId="0" borderId="17" xfId="3" applyFont="1" applyBorder="1" applyAlignment="1">
      <alignment horizontal="center"/>
    </xf>
    <xf numFmtId="0" fontId="65" fillId="0" borderId="0" xfId="3" applyFont="1" applyBorder="1" applyAlignment="1">
      <alignment horizontal="center"/>
    </xf>
    <xf numFmtId="0" fontId="49" fillId="0" borderId="17" xfId="3" applyFont="1" applyBorder="1" applyAlignment="1">
      <alignment horizontal="center" vertical="center" wrapText="1"/>
    </xf>
    <xf numFmtId="0" fontId="63" fillId="0" borderId="74" xfId="3" applyFont="1" applyBorder="1" applyAlignment="1">
      <alignment horizontal="center"/>
    </xf>
    <xf numFmtId="0" fontId="67" fillId="0" borderId="74" xfId="3" applyFont="1" applyBorder="1" applyAlignment="1">
      <alignment horizontal="center"/>
    </xf>
    <xf numFmtId="0" fontId="69" fillId="0" borderId="0" xfId="3" applyFont="1" applyAlignment="1">
      <alignment horizontal="center"/>
    </xf>
    <xf numFmtId="0" fontId="76" fillId="0" borderId="5" xfId="3" applyFont="1" applyFill="1" applyBorder="1" applyAlignment="1">
      <alignment horizontal="center" vertical="center" wrapText="1"/>
    </xf>
    <xf numFmtId="0" fontId="46" fillId="0" borderId="6" xfId="3" applyFont="1" applyFill="1" applyBorder="1" applyAlignment="1">
      <alignment horizontal="center" vertical="center" wrapText="1"/>
    </xf>
    <xf numFmtId="0" fontId="46" fillId="0" borderId="7" xfId="3" applyFont="1" applyFill="1" applyBorder="1" applyAlignment="1">
      <alignment horizontal="center" vertical="center" wrapText="1"/>
    </xf>
    <xf numFmtId="0" fontId="70" fillId="0" borderId="0" xfId="3" applyFont="1" applyAlignment="1">
      <alignment horizontal="center" vertical="center"/>
    </xf>
    <xf numFmtId="2" fontId="71" fillId="0" borderId="0" xfId="3" applyNumberFormat="1" applyFont="1" applyAlignment="1">
      <alignment horizontal="center" vertical="center" wrapText="1"/>
    </xf>
    <xf numFmtId="2" fontId="71" fillId="4" borderId="0" xfId="3" applyNumberFormat="1" applyFont="1" applyFill="1" applyAlignment="1">
      <alignment horizontal="center" vertical="center" wrapText="1"/>
    </xf>
    <xf numFmtId="0" fontId="61" fillId="0" borderId="5" xfId="3" applyFont="1" applyBorder="1" applyAlignment="1">
      <alignment horizontal="center" vertical="center"/>
    </xf>
    <xf numFmtId="0" fontId="61" fillId="0" borderId="7" xfId="3" applyFont="1" applyBorder="1" applyAlignment="1">
      <alignment horizontal="center" vertical="center"/>
    </xf>
    <xf numFmtId="0" fontId="76" fillId="0" borderId="5" xfId="3" applyFont="1" applyFill="1" applyBorder="1" applyAlignment="1">
      <alignment horizontal="center" vertical="center"/>
    </xf>
    <xf numFmtId="0" fontId="46" fillId="0" borderId="6" xfId="3" applyFont="1" applyFill="1" applyBorder="1" applyAlignment="1">
      <alignment horizontal="center" vertical="center"/>
    </xf>
    <xf numFmtId="0" fontId="46" fillId="0" borderId="7" xfId="3" applyFont="1" applyFill="1" applyBorder="1" applyAlignment="1">
      <alignment horizontal="center" vertical="center"/>
    </xf>
    <xf numFmtId="49" fontId="63" fillId="0" borderId="75" xfId="3" applyNumberFormat="1" applyFont="1" applyBorder="1" applyAlignment="1">
      <alignment horizontal="center" vertical="center" wrapText="1"/>
    </xf>
    <xf numFmtId="49" fontId="63" fillId="0" borderId="3" xfId="3" applyNumberFormat="1" applyFont="1" applyBorder="1" applyAlignment="1">
      <alignment horizontal="center" vertical="center" wrapText="1"/>
    </xf>
    <xf numFmtId="0" fontId="63" fillId="0" borderId="4" xfId="3" applyFont="1" applyBorder="1" applyAlignment="1">
      <alignment horizontal="center" vertical="center" wrapText="1"/>
    </xf>
    <xf numFmtId="0" fontId="63" fillId="0" borderId="19" xfId="3" applyFont="1" applyBorder="1" applyAlignment="1">
      <alignment horizontal="center" vertical="center" wrapText="1"/>
    </xf>
    <xf numFmtId="0" fontId="63" fillId="0" borderId="76" xfId="3" applyFont="1" applyBorder="1" applyAlignment="1">
      <alignment horizontal="center" vertical="center" wrapText="1"/>
    </xf>
    <xf numFmtId="0" fontId="63" fillId="0" borderId="77" xfId="3" applyFont="1" applyBorder="1" applyAlignment="1">
      <alignment horizontal="center" vertical="center" wrapText="1"/>
    </xf>
    <xf numFmtId="0" fontId="63" fillId="0" borderId="78" xfId="3" applyFont="1" applyBorder="1" applyAlignment="1">
      <alignment horizontal="center" vertical="center" wrapText="1"/>
    </xf>
    <xf numFmtId="0" fontId="63" fillId="0" borderId="9" xfId="3" applyFont="1" applyBorder="1" applyAlignment="1">
      <alignment horizontal="center" vertical="center" wrapText="1"/>
    </xf>
    <xf numFmtId="0" fontId="63" fillId="0" borderId="5" xfId="3" applyFont="1" applyBorder="1" applyAlignment="1">
      <alignment horizontal="center" vertical="center" wrapText="1"/>
    </xf>
    <xf numFmtId="0" fontId="63" fillId="0" borderId="6" xfId="3" applyFont="1" applyBorder="1" applyAlignment="1">
      <alignment horizontal="center" vertical="center" wrapText="1"/>
    </xf>
    <xf numFmtId="0" fontId="63" fillId="0" borderId="7" xfId="3" applyFont="1" applyBorder="1" applyAlignment="1">
      <alignment horizontal="center" vertical="center" wrapText="1"/>
    </xf>
    <xf numFmtId="0" fontId="63" fillId="0" borderId="0" xfId="3" applyFont="1" applyBorder="1" applyAlignment="1">
      <alignment horizontal="left" vertical="top" wrapText="1"/>
    </xf>
    <xf numFmtId="0" fontId="63" fillId="0" borderId="0" xfId="3" applyFont="1"/>
    <xf numFmtId="0" fontId="97" fillId="0" borderId="0" xfId="3" applyFont="1" applyBorder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top" wrapText="1"/>
    </xf>
    <xf numFmtId="49" fontId="19" fillId="0" borderId="0" xfId="2" applyNumberFormat="1" applyFont="1" applyAlignment="1">
      <alignment horizontal="left" vertical="top" wrapText="1"/>
    </xf>
    <xf numFmtId="0" fontId="13" fillId="0" borderId="0" xfId="2" applyFont="1" applyAlignment="1">
      <alignment horizontal="center" vertical="top" wrapText="1"/>
    </xf>
    <xf numFmtId="0" fontId="3" fillId="0" borderId="0" xfId="2" applyFont="1" applyAlignment="1">
      <alignment horizontal="right" vertical="top"/>
    </xf>
    <xf numFmtId="0" fontId="7" fillId="0" borderId="0" xfId="2" applyFont="1" applyAlignment="1">
      <alignment horizontal="left" vertical="top" wrapText="1"/>
    </xf>
    <xf numFmtId="0" fontId="7" fillId="0" borderId="28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top"/>
    </xf>
    <xf numFmtId="0" fontId="7" fillId="0" borderId="3" xfId="2" applyFont="1" applyBorder="1" applyAlignment="1">
      <alignment horizontal="left" vertical="top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3" fillId="2" borderId="43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2" borderId="33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0" fontId="3" fillId="2" borderId="4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27" fillId="2" borderId="23" xfId="2" applyFont="1" applyFill="1" applyBorder="1" applyAlignment="1">
      <alignment horizontal="center" vertical="center" wrapText="1"/>
    </xf>
    <xf numFmtId="0" fontId="27" fillId="2" borderId="54" xfId="2" applyFont="1" applyFill="1" applyBorder="1" applyAlignment="1">
      <alignment horizontal="center" vertical="center" wrapText="1"/>
    </xf>
    <xf numFmtId="0" fontId="7" fillId="0" borderId="46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47" xfId="2" applyFont="1" applyBorder="1" applyAlignment="1">
      <alignment horizontal="left"/>
    </xf>
    <xf numFmtId="0" fontId="14" fillId="0" borderId="22" xfId="2" applyFont="1" applyBorder="1" applyAlignment="1">
      <alignment horizontal="left" vertical="top" wrapText="1"/>
    </xf>
    <xf numFmtId="0" fontId="20" fillId="2" borderId="21" xfId="2" applyFont="1" applyFill="1" applyBorder="1" applyAlignment="1">
      <alignment horizontal="center" wrapText="1"/>
    </xf>
    <xf numFmtId="0" fontId="20" fillId="2" borderId="22" xfId="2" applyFont="1" applyFill="1" applyBorder="1" applyAlignment="1">
      <alignment horizontal="center" wrapText="1"/>
    </xf>
    <xf numFmtId="0" fontId="20" fillId="2" borderId="16" xfId="2" applyFont="1" applyFill="1" applyBorder="1" applyAlignment="1">
      <alignment horizontal="center" wrapText="1"/>
    </xf>
    <xf numFmtId="0" fontId="22" fillId="2" borderId="52" xfId="2" applyFont="1" applyFill="1" applyBorder="1" applyAlignment="1">
      <alignment horizontal="center" vertical="center" wrapText="1"/>
    </xf>
    <xf numFmtId="0" fontId="22" fillId="2" borderId="53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2" fontId="27" fillId="2" borderId="21" xfId="2" applyNumberFormat="1" applyFont="1" applyFill="1" applyBorder="1" applyAlignment="1">
      <alignment horizontal="center" vertical="top"/>
    </xf>
    <xf numFmtId="2" fontId="27" fillId="2" borderId="16" xfId="2" applyNumberFormat="1" applyFont="1" applyFill="1" applyBorder="1" applyAlignment="1">
      <alignment horizontal="center" vertical="top"/>
    </xf>
    <xf numFmtId="2" fontId="27" fillId="2" borderId="23" xfId="2" applyNumberFormat="1" applyFont="1" applyFill="1" applyBorder="1" applyAlignment="1">
      <alignment horizontal="center" vertical="top" wrapText="1"/>
    </xf>
    <xf numFmtId="2" fontId="27" fillId="2" borderId="54" xfId="2" applyNumberFormat="1" applyFont="1" applyFill="1" applyBorder="1" applyAlignment="1">
      <alignment horizontal="center" vertical="top" wrapText="1"/>
    </xf>
    <xf numFmtId="0" fontId="14" fillId="2" borderId="57" xfId="2" applyFont="1" applyFill="1" applyBorder="1" applyAlignment="1">
      <alignment horizontal="center" vertical="top" wrapText="1"/>
    </xf>
    <xf numFmtId="0" fontId="14" fillId="2" borderId="0" xfId="2" applyFont="1" applyFill="1" applyBorder="1" applyAlignment="1">
      <alignment horizontal="center" vertical="top" wrapText="1"/>
    </xf>
    <xf numFmtId="0" fontId="14" fillId="2" borderId="58" xfId="2" applyFont="1" applyFill="1" applyBorder="1" applyAlignment="1">
      <alignment horizontal="left" vertical="top" wrapText="1"/>
    </xf>
    <xf numFmtId="0" fontId="14" fillId="2" borderId="49" xfId="2" applyFont="1" applyFill="1" applyBorder="1" applyAlignment="1">
      <alignment horizontal="left" vertical="top" wrapText="1"/>
    </xf>
    <xf numFmtId="0" fontId="3" fillId="2" borderId="22" xfId="2" applyFont="1" applyFill="1" applyBorder="1" applyAlignment="1">
      <alignment horizontal="left" vertical="top" wrapText="1"/>
    </xf>
    <xf numFmtId="0" fontId="3" fillId="2" borderId="16" xfId="2" applyFont="1" applyFill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 indent="1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workbookViewId="0">
      <selection activeCell="F5" sqref="F5"/>
    </sheetView>
  </sheetViews>
  <sheetFormatPr defaultColWidth="9" defaultRowHeight="20.25" customHeight="1" x14ac:dyDescent="0.25"/>
  <cols>
    <col min="1" max="1" width="9" style="181"/>
    <col min="2" max="2" width="5.33203125" style="181" customWidth="1"/>
    <col min="3" max="3" width="10.109375" style="182" customWidth="1"/>
    <col min="4" max="4" width="44.88671875" style="181" customWidth="1"/>
    <col min="5" max="5" width="11.5546875" style="181" customWidth="1"/>
    <col min="6" max="6" width="15.44140625" style="181" customWidth="1"/>
    <col min="7" max="7" width="7.33203125" style="181" customWidth="1"/>
    <col min="8" max="8" width="0.109375" style="181" customWidth="1"/>
    <col min="9" max="9" width="22.44140625" style="181" customWidth="1"/>
    <col min="10" max="10" width="17.109375" style="181" hidden="1" customWidth="1"/>
    <col min="11" max="11" width="2.88671875" style="181" hidden="1" customWidth="1"/>
    <col min="12" max="13" width="0" style="181" hidden="1" customWidth="1"/>
    <col min="14" max="257" width="9" style="181"/>
    <col min="258" max="258" width="5.33203125" style="181" customWidth="1"/>
    <col min="259" max="259" width="10.109375" style="181" customWidth="1"/>
    <col min="260" max="260" width="44.88671875" style="181" customWidth="1"/>
    <col min="261" max="261" width="11.5546875" style="181" customWidth="1"/>
    <col min="262" max="262" width="15.44140625" style="181" customWidth="1"/>
    <col min="263" max="263" width="7.33203125" style="181" customWidth="1"/>
    <col min="264" max="264" width="0.109375" style="181" customWidth="1"/>
    <col min="265" max="265" width="22.44140625" style="181" customWidth="1"/>
    <col min="266" max="269" width="0" style="181" hidden="1" customWidth="1"/>
    <col min="270" max="513" width="9" style="181"/>
    <col min="514" max="514" width="5.33203125" style="181" customWidth="1"/>
    <col min="515" max="515" width="10.109375" style="181" customWidth="1"/>
    <col min="516" max="516" width="44.88671875" style="181" customWidth="1"/>
    <col min="517" max="517" width="11.5546875" style="181" customWidth="1"/>
    <col min="518" max="518" width="15.44140625" style="181" customWidth="1"/>
    <col min="519" max="519" width="7.33203125" style="181" customWidth="1"/>
    <col min="520" max="520" width="0.109375" style="181" customWidth="1"/>
    <col min="521" max="521" width="22.44140625" style="181" customWidth="1"/>
    <col min="522" max="525" width="0" style="181" hidden="1" customWidth="1"/>
    <col min="526" max="769" width="9" style="181"/>
    <col min="770" max="770" width="5.33203125" style="181" customWidth="1"/>
    <col min="771" max="771" width="10.109375" style="181" customWidth="1"/>
    <col min="772" max="772" width="44.88671875" style="181" customWidth="1"/>
    <col min="773" max="773" width="11.5546875" style="181" customWidth="1"/>
    <col min="774" max="774" width="15.44140625" style="181" customWidth="1"/>
    <col min="775" max="775" width="7.33203125" style="181" customWidth="1"/>
    <col min="776" max="776" width="0.109375" style="181" customWidth="1"/>
    <col min="777" max="777" width="22.44140625" style="181" customWidth="1"/>
    <col min="778" max="781" width="0" style="181" hidden="1" customWidth="1"/>
    <col min="782" max="1025" width="9" style="181"/>
    <col min="1026" max="1026" width="5.33203125" style="181" customWidth="1"/>
    <col min="1027" max="1027" width="10.109375" style="181" customWidth="1"/>
    <col min="1028" max="1028" width="44.88671875" style="181" customWidth="1"/>
    <col min="1029" max="1029" width="11.5546875" style="181" customWidth="1"/>
    <col min="1030" max="1030" width="15.44140625" style="181" customWidth="1"/>
    <col min="1031" max="1031" width="7.33203125" style="181" customWidth="1"/>
    <col min="1032" max="1032" width="0.109375" style="181" customWidth="1"/>
    <col min="1033" max="1033" width="22.44140625" style="181" customWidth="1"/>
    <col min="1034" max="1037" width="0" style="181" hidden="1" customWidth="1"/>
    <col min="1038" max="1281" width="9" style="181"/>
    <col min="1282" max="1282" width="5.33203125" style="181" customWidth="1"/>
    <col min="1283" max="1283" width="10.109375" style="181" customWidth="1"/>
    <col min="1284" max="1284" width="44.88671875" style="181" customWidth="1"/>
    <col min="1285" max="1285" width="11.5546875" style="181" customWidth="1"/>
    <col min="1286" max="1286" width="15.44140625" style="181" customWidth="1"/>
    <col min="1287" max="1287" width="7.33203125" style="181" customWidth="1"/>
    <col min="1288" max="1288" width="0.109375" style="181" customWidth="1"/>
    <col min="1289" max="1289" width="22.44140625" style="181" customWidth="1"/>
    <col min="1290" max="1293" width="0" style="181" hidden="1" customWidth="1"/>
    <col min="1294" max="1537" width="9" style="181"/>
    <col min="1538" max="1538" width="5.33203125" style="181" customWidth="1"/>
    <col min="1539" max="1539" width="10.109375" style="181" customWidth="1"/>
    <col min="1540" max="1540" width="44.88671875" style="181" customWidth="1"/>
    <col min="1541" max="1541" width="11.5546875" style="181" customWidth="1"/>
    <col min="1542" max="1542" width="15.44140625" style="181" customWidth="1"/>
    <col min="1543" max="1543" width="7.33203125" style="181" customWidth="1"/>
    <col min="1544" max="1544" width="0.109375" style="181" customWidth="1"/>
    <col min="1545" max="1545" width="22.44140625" style="181" customWidth="1"/>
    <col min="1546" max="1549" width="0" style="181" hidden="1" customWidth="1"/>
    <col min="1550" max="1793" width="9" style="181"/>
    <col min="1794" max="1794" width="5.33203125" style="181" customWidth="1"/>
    <col min="1795" max="1795" width="10.109375" style="181" customWidth="1"/>
    <col min="1796" max="1796" width="44.88671875" style="181" customWidth="1"/>
    <col min="1797" max="1797" width="11.5546875" style="181" customWidth="1"/>
    <col min="1798" max="1798" width="15.44140625" style="181" customWidth="1"/>
    <col min="1799" max="1799" width="7.33203125" style="181" customWidth="1"/>
    <col min="1800" max="1800" width="0.109375" style="181" customWidth="1"/>
    <col min="1801" max="1801" width="22.44140625" style="181" customWidth="1"/>
    <col min="1802" max="1805" width="0" style="181" hidden="1" customWidth="1"/>
    <col min="1806" max="2049" width="9" style="181"/>
    <col min="2050" max="2050" width="5.33203125" style="181" customWidth="1"/>
    <col min="2051" max="2051" width="10.109375" style="181" customWidth="1"/>
    <col min="2052" max="2052" width="44.88671875" style="181" customWidth="1"/>
    <col min="2053" max="2053" width="11.5546875" style="181" customWidth="1"/>
    <col min="2054" max="2054" width="15.44140625" style="181" customWidth="1"/>
    <col min="2055" max="2055" width="7.33203125" style="181" customWidth="1"/>
    <col min="2056" max="2056" width="0.109375" style="181" customWidth="1"/>
    <col min="2057" max="2057" width="22.44140625" style="181" customWidth="1"/>
    <col min="2058" max="2061" width="0" style="181" hidden="1" customWidth="1"/>
    <col min="2062" max="2305" width="9" style="181"/>
    <col min="2306" max="2306" width="5.33203125" style="181" customWidth="1"/>
    <col min="2307" max="2307" width="10.109375" style="181" customWidth="1"/>
    <col min="2308" max="2308" width="44.88671875" style="181" customWidth="1"/>
    <col min="2309" max="2309" width="11.5546875" style="181" customWidth="1"/>
    <col min="2310" max="2310" width="15.44140625" style="181" customWidth="1"/>
    <col min="2311" max="2311" width="7.33203125" style="181" customWidth="1"/>
    <col min="2312" max="2312" width="0.109375" style="181" customWidth="1"/>
    <col min="2313" max="2313" width="22.44140625" style="181" customWidth="1"/>
    <col min="2314" max="2317" width="0" style="181" hidden="1" customWidth="1"/>
    <col min="2318" max="2561" width="9" style="181"/>
    <col min="2562" max="2562" width="5.33203125" style="181" customWidth="1"/>
    <col min="2563" max="2563" width="10.109375" style="181" customWidth="1"/>
    <col min="2564" max="2564" width="44.88671875" style="181" customWidth="1"/>
    <col min="2565" max="2565" width="11.5546875" style="181" customWidth="1"/>
    <col min="2566" max="2566" width="15.44140625" style="181" customWidth="1"/>
    <col min="2567" max="2567" width="7.33203125" style="181" customWidth="1"/>
    <col min="2568" max="2568" width="0.109375" style="181" customWidth="1"/>
    <col min="2569" max="2569" width="22.44140625" style="181" customWidth="1"/>
    <col min="2570" max="2573" width="0" style="181" hidden="1" customWidth="1"/>
    <col min="2574" max="2817" width="9" style="181"/>
    <col min="2818" max="2818" width="5.33203125" style="181" customWidth="1"/>
    <col min="2819" max="2819" width="10.109375" style="181" customWidth="1"/>
    <col min="2820" max="2820" width="44.88671875" style="181" customWidth="1"/>
    <col min="2821" max="2821" width="11.5546875" style="181" customWidth="1"/>
    <col min="2822" max="2822" width="15.44140625" style="181" customWidth="1"/>
    <col min="2823" max="2823" width="7.33203125" style="181" customWidth="1"/>
    <col min="2824" max="2824" width="0.109375" style="181" customWidth="1"/>
    <col min="2825" max="2825" width="22.44140625" style="181" customWidth="1"/>
    <col min="2826" max="2829" width="0" style="181" hidden="1" customWidth="1"/>
    <col min="2830" max="3073" width="9" style="181"/>
    <col min="3074" max="3074" width="5.33203125" style="181" customWidth="1"/>
    <col min="3075" max="3075" width="10.109375" style="181" customWidth="1"/>
    <col min="3076" max="3076" width="44.88671875" style="181" customWidth="1"/>
    <col min="3077" max="3077" width="11.5546875" style="181" customWidth="1"/>
    <col min="3078" max="3078" width="15.44140625" style="181" customWidth="1"/>
    <col min="3079" max="3079" width="7.33203125" style="181" customWidth="1"/>
    <col min="3080" max="3080" width="0.109375" style="181" customWidth="1"/>
    <col min="3081" max="3081" width="22.44140625" style="181" customWidth="1"/>
    <col min="3082" max="3085" width="0" style="181" hidden="1" customWidth="1"/>
    <col min="3086" max="3329" width="9" style="181"/>
    <col min="3330" max="3330" width="5.33203125" style="181" customWidth="1"/>
    <col min="3331" max="3331" width="10.109375" style="181" customWidth="1"/>
    <col min="3332" max="3332" width="44.88671875" style="181" customWidth="1"/>
    <col min="3333" max="3333" width="11.5546875" style="181" customWidth="1"/>
    <col min="3334" max="3334" width="15.44140625" style="181" customWidth="1"/>
    <col min="3335" max="3335" width="7.33203125" style="181" customWidth="1"/>
    <col min="3336" max="3336" width="0.109375" style="181" customWidth="1"/>
    <col min="3337" max="3337" width="22.44140625" style="181" customWidth="1"/>
    <col min="3338" max="3341" width="0" style="181" hidden="1" customWidth="1"/>
    <col min="3342" max="3585" width="9" style="181"/>
    <col min="3586" max="3586" width="5.33203125" style="181" customWidth="1"/>
    <col min="3587" max="3587" width="10.109375" style="181" customWidth="1"/>
    <col min="3588" max="3588" width="44.88671875" style="181" customWidth="1"/>
    <col min="3589" max="3589" width="11.5546875" style="181" customWidth="1"/>
    <col min="3590" max="3590" width="15.44140625" style="181" customWidth="1"/>
    <col min="3591" max="3591" width="7.33203125" style="181" customWidth="1"/>
    <col min="3592" max="3592" width="0.109375" style="181" customWidth="1"/>
    <col min="3593" max="3593" width="22.44140625" style="181" customWidth="1"/>
    <col min="3594" max="3597" width="0" style="181" hidden="1" customWidth="1"/>
    <col min="3598" max="3841" width="9" style="181"/>
    <col min="3842" max="3842" width="5.33203125" style="181" customWidth="1"/>
    <col min="3843" max="3843" width="10.109375" style="181" customWidth="1"/>
    <col min="3844" max="3844" width="44.88671875" style="181" customWidth="1"/>
    <col min="3845" max="3845" width="11.5546875" style="181" customWidth="1"/>
    <col min="3846" max="3846" width="15.44140625" style="181" customWidth="1"/>
    <col min="3847" max="3847" width="7.33203125" style="181" customWidth="1"/>
    <col min="3848" max="3848" width="0.109375" style="181" customWidth="1"/>
    <col min="3849" max="3849" width="22.44140625" style="181" customWidth="1"/>
    <col min="3850" max="3853" width="0" style="181" hidden="1" customWidth="1"/>
    <col min="3854" max="4097" width="9" style="181"/>
    <col min="4098" max="4098" width="5.33203125" style="181" customWidth="1"/>
    <col min="4099" max="4099" width="10.109375" style="181" customWidth="1"/>
    <col min="4100" max="4100" width="44.88671875" style="181" customWidth="1"/>
    <col min="4101" max="4101" width="11.5546875" style="181" customWidth="1"/>
    <col min="4102" max="4102" width="15.44140625" style="181" customWidth="1"/>
    <col min="4103" max="4103" width="7.33203125" style="181" customWidth="1"/>
    <col min="4104" max="4104" width="0.109375" style="181" customWidth="1"/>
    <col min="4105" max="4105" width="22.44140625" style="181" customWidth="1"/>
    <col min="4106" max="4109" width="0" style="181" hidden="1" customWidth="1"/>
    <col min="4110" max="4353" width="9" style="181"/>
    <col min="4354" max="4354" width="5.33203125" style="181" customWidth="1"/>
    <col min="4355" max="4355" width="10.109375" style="181" customWidth="1"/>
    <col min="4356" max="4356" width="44.88671875" style="181" customWidth="1"/>
    <col min="4357" max="4357" width="11.5546875" style="181" customWidth="1"/>
    <col min="4358" max="4358" width="15.44140625" style="181" customWidth="1"/>
    <col min="4359" max="4359" width="7.33203125" style="181" customWidth="1"/>
    <col min="4360" max="4360" width="0.109375" style="181" customWidth="1"/>
    <col min="4361" max="4361" width="22.44140625" style="181" customWidth="1"/>
    <col min="4362" max="4365" width="0" style="181" hidden="1" customWidth="1"/>
    <col min="4366" max="4609" width="9" style="181"/>
    <col min="4610" max="4610" width="5.33203125" style="181" customWidth="1"/>
    <col min="4611" max="4611" width="10.109375" style="181" customWidth="1"/>
    <col min="4612" max="4612" width="44.88671875" style="181" customWidth="1"/>
    <col min="4613" max="4613" width="11.5546875" style="181" customWidth="1"/>
    <col min="4614" max="4614" width="15.44140625" style="181" customWidth="1"/>
    <col min="4615" max="4615" width="7.33203125" style="181" customWidth="1"/>
    <col min="4616" max="4616" width="0.109375" style="181" customWidth="1"/>
    <col min="4617" max="4617" width="22.44140625" style="181" customWidth="1"/>
    <col min="4618" max="4621" width="0" style="181" hidden="1" customWidth="1"/>
    <col min="4622" max="4865" width="9" style="181"/>
    <col min="4866" max="4866" width="5.33203125" style="181" customWidth="1"/>
    <col min="4867" max="4867" width="10.109375" style="181" customWidth="1"/>
    <col min="4868" max="4868" width="44.88671875" style="181" customWidth="1"/>
    <col min="4869" max="4869" width="11.5546875" style="181" customWidth="1"/>
    <col min="4870" max="4870" width="15.44140625" style="181" customWidth="1"/>
    <col min="4871" max="4871" width="7.33203125" style="181" customWidth="1"/>
    <col min="4872" max="4872" width="0.109375" style="181" customWidth="1"/>
    <col min="4873" max="4873" width="22.44140625" style="181" customWidth="1"/>
    <col min="4874" max="4877" width="0" style="181" hidden="1" customWidth="1"/>
    <col min="4878" max="5121" width="9" style="181"/>
    <col min="5122" max="5122" width="5.33203125" style="181" customWidth="1"/>
    <col min="5123" max="5123" width="10.109375" style="181" customWidth="1"/>
    <col min="5124" max="5124" width="44.88671875" style="181" customWidth="1"/>
    <col min="5125" max="5125" width="11.5546875" style="181" customWidth="1"/>
    <col min="5126" max="5126" width="15.44140625" style="181" customWidth="1"/>
    <col min="5127" max="5127" width="7.33203125" style="181" customWidth="1"/>
    <col min="5128" max="5128" width="0.109375" style="181" customWidth="1"/>
    <col min="5129" max="5129" width="22.44140625" style="181" customWidth="1"/>
    <col min="5130" max="5133" width="0" style="181" hidden="1" customWidth="1"/>
    <col min="5134" max="5377" width="9" style="181"/>
    <col min="5378" max="5378" width="5.33203125" style="181" customWidth="1"/>
    <col min="5379" max="5379" width="10.109375" style="181" customWidth="1"/>
    <col min="5380" max="5380" width="44.88671875" style="181" customWidth="1"/>
    <col min="5381" max="5381" width="11.5546875" style="181" customWidth="1"/>
    <col min="5382" max="5382" width="15.44140625" style="181" customWidth="1"/>
    <col min="5383" max="5383" width="7.33203125" style="181" customWidth="1"/>
    <col min="5384" max="5384" width="0.109375" style="181" customWidth="1"/>
    <col min="5385" max="5385" width="22.44140625" style="181" customWidth="1"/>
    <col min="5386" max="5389" width="0" style="181" hidden="1" customWidth="1"/>
    <col min="5390" max="5633" width="9" style="181"/>
    <col min="5634" max="5634" width="5.33203125" style="181" customWidth="1"/>
    <col min="5635" max="5635" width="10.109375" style="181" customWidth="1"/>
    <col min="5636" max="5636" width="44.88671875" style="181" customWidth="1"/>
    <col min="5637" max="5637" width="11.5546875" style="181" customWidth="1"/>
    <col min="5638" max="5638" width="15.44140625" style="181" customWidth="1"/>
    <col min="5639" max="5639" width="7.33203125" style="181" customWidth="1"/>
    <col min="5640" max="5640" width="0.109375" style="181" customWidth="1"/>
    <col min="5641" max="5641" width="22.44140625" style="181" customWidth="1"/>
    <col min="5642" max="5645" width="0" style="181" hidden="1" customWidth="1"/>
    <col min="5646" max="5889" width="9" style="181"/>
    <col min="5890" max="5890" width="5.33203125" style="181" customWidth="1"/>
    <col min="5891" max="5891" width="10.109375" style="181" customWidth="1"/>
    <col min="5892" max="5892" width="44.88671875" style="181" customWidth="1"/>
    <col min="5893" max="5893" width="11.5546875" style="181" customWidth="1"/>
    <col min="5894" max="5894" width="15.44140625" style="181" customWidth="1"/>
    <col min="5895" max="5895" width="7.33203125" style="181" customWidth="1"/>
    <col min="5896" max="5896" width="0.109375" style="181" customWidth="1"/>
    <col min="5897" max="5897" width="22.44140625" style="181" customWidth="1"/>
    <col min="5898" max="5901" width="0" style="181" hidden="1" customWidth="1"/>
    <col min="5902" max="6145" width="9" style="181"/>
    <col min="6146" max="6146" width="5.33203125" style="181" customWidth="1"/>
    <col min="6147" max="6147" width="10.109375" style="181" customWidth="1"/>
    <col min="6148" max="6148" width="44.88671875" style="181" customWidth="1"/>
    <col min="6149" max="6149" width="11.5546875" style="181" customWidth="1"/>
    <col min="6150" max="6150" width="15.44140625" style="181" customWidth="1"/>
    <col min="6151" max="6151" width="7.33203125" style="181" customWidth="1"/>
    <col min="6152" max="6152" width="0.109375" style="181" customWidth="1"/>
    <col min="6153" max="6153" width="22.44140625" style="181" customWidth="1"/>
    <col min="6154" max="6157" width="0" style="181" hidden="1" customWidth="1"/>
    <col min="6158" max="6401" width="9" style="181"/>
    <col min="6402" max="6402" width="5.33203125" style="181" customWidth="1"/>
    <col min="6403" max="6403" width="10.109375" style="181" customWidth="1"/>
    <col min="6404" max="6404" width="44.88671875" style="181" customWidth="1"/>
    <col min="6405" max="6405" width="11.5546875" style="181" customWidth="1"/>
    <col min="6406" max="6406" width="15.44140625" style="181" customWidth="1"/>
    <col min="6407" max="6407" width="7.33203125" style="181" customWidth="1"/>
    <col min="6408" max="6408" width="0.109375" style="181" customWidth="1"/>
    <col min="6409" max="6409" width="22.44140625" style="181" customWidth="1"/>
    <col min="6410" max="6413" width="0" style="181" hidden="1" customWidth="1"/>
    <col min="6414" max="6657" width="9" style="181"/>
    <col min="6658" max="6658" width="5.33203125" style="181" customWidth="1"/>
    <col min="6659" max="6659" width="10.109375" style="181" customWidth="1"/>
    <col min="6660" max="6660" width="44.88671875" style="181" customWidth="1"/>
    <col min="6661" max="6661" width="11.5546875" style="181" customWidth="1"/>
    <col min="6662" max="6662" width="15.44140625" style="181" customWidth="1"/>
    <col min="6663" max="6663" width="7.33203125" style="181" customWidth="1"/>
    <col min="6664" max="6664" width="0.109375" style="181" customWidth="1"/>
    <col min="6665" max="6665" width="22.44140625" style="181" customWidth="1"/>
    <col min="6666" max="6669" width="0" style="181" hidden="1" customWidth="1"/>
    <col min="6670" max="6913" width="9" style="181"/>
    <col min="6914" max="6914" width="5.33203125" style="181" customWidth="1"/>
    <col min="6915" max="6915" width="10.109375" style="181" customWidth="1"/>
    <col min="6916" max="6916" width="44.88671875" style="181" customWidth="1"/>
    <col min="6917" max="6917" width="11.5546875" style="181" customWidth="1"/>
    <col min="6918" max="6918" width="15.44140625" style="181" customWidth="1"/>
    <col min="6919" max="6919" width="7.33203125" style="181" customWidth="1"/>
    <col min="6920" max="6920" width="0.109375" style="181" customWidth="1"/>
    <col min="6921" max="6921" width="22.44140625" style="181" customWidth="1"/>
    <col min="6922" max="6925" width="0" style="181" hidden="1" customWidth="1"/>
    <col min="6926" max="7169" width="9" style="181"/>
    <col min="7170" max="7170" width="5.33203125" style="181" customWidth="1"/>
    <col min="7171" max="7171" width="10.109375" style="181" customWidth="1"/>
    <col min="7172" max="7172" width="44.88671875" style="181" customWidth="1"/>
    <col min="7173" max="7173" width="11.5546875" style="181" customWidth="1"/>
    <col min="7174" max="7174" width="15.44140625" style="181" customWidth="1"/>
    <col min="7175" max="7175" width="7.33203125" style="181" customWidth="1"/>
    <col min="7176" max="7176" width="0.109375" style="181" customWidth="1"/>
    <col min="7177" max="7177" width="22.44140625" style="181" customWidth="1"/>
    <col min="7178" max="7181" width="0" style="181" hidden="1" customWidth="1"/>
    <col min="7182" max="7425" width="9" style="181"/>
    <col min="7426" max="7426" width="5.33203125" style="181" customWidth="1"/>
    <col min="7427" max="7427" width="10.109375" style="181" customWidth="1"/>
    <col min="7428" max="7428" width="44.88671875" style="181" customWidth="1"/>
    <col min="7429" max="7429" width="11.5546875" style="181" customWidth="1"/>
    <col min="7430" max="7430" width="15.44140625" style="181" customWidth="1"/>
    <col min="7431" max="7431" width="7.33203125" style="181" customWidth="1"/>
    <col min="7432" max="7432" width="0.109375" style="181" customWidth="1"/>
    <col min="7433" max="7433" width="22.44140625" style="181" customWidth="1"/>
    <col min="7434" max="7437" width="0" style="181" hidden="1" customWidth="1"/>
    <col min="7438" max="7681" width="9" style="181"/>
    <col min="7682" max="7682" width="5.33203125" style="181" customWidth="1"/>
    <col min="7683" max="7683" width="10.109375" style="181" customWidth="1"/>
    <col min="7684" max="7684" width="44.88671875" style="181" customWidth="1"/>
    <col min="7685" max="7685" width="11.5546875" style="181" customWidth="1"/>
    <col min="7686" max="7686" width="15.44140625" style="181" customWidth="1"/>
    <col min="7687" max="7687" width="7.33203125" style="181" customWidth="1"/>
    <col min="7688" max="7688" width="0.109375" style="181" customWidth="1"/>
    <col min="7689" max="7689" width="22.44140625" style="181" customWidth="1"/>
    <col min="7690" max="7693" width="0" style="181" hidden="1" customWidth="1"/>
    <col min="7694" max="7937" width="9" style="181"/>
    <col min="7938" max="7938" width="5.33203125" style="181" customWidth="1"/>
    <col min="7939" max="7939" width="10.109375" style="181" customWidth="1"/>
    <col min="7940" max="7940" width="44.88671875" style="181" customWidth="1"/>
    <col min="7941" max="7941" width="11.5546875" style="181" customWidth="1"/>
    <col min="7942" max="7942" width="15.44140625" style="181" customWidth="1"/>
    <col min="7943" max="7943" width="7.33203125" style="181" customWidth="1"/>
    <col min="7944" max="7944" width="0.109375" style="181" customWidth="1"/>
    <col min="7945" max="7945" width="22.44140625" style="181" customWidth="1"/>
    <col min="7946" max="7949" width="0" style="181" hidden="1" customWidth="1"/>
    <col min="7950" max="8193" width="9" style="181"/>
    <col min="8194" max="8194" width="5.33203125" style="181" customWidth="1"/>
    <col min="8195" max="8195" width="10.109375" style="181" customWidth="1"/>
    <col min="8196" max="8196" width="44.88671875" style="181" customWidth="1"/>
    <col min="8197" max="8197" width="11.5546875" style="181" customWidth="1"/>
    <col min="8198" max="8198" width="15.44140625" style="181" customWidth="1"/>
    <col min="8199" max="8199" width="7.33203125" style="181" customWidth="1"/>
    <col min="8200" max="8200" width="0.109375" style="181" customWidth="1"/>
    <col min="8201" max="8201" width="22.44140625" style="181" customWidth="1"/>
    <col min="8202" max="8205" width="0" style="181" hidden="1" customWidth="1"/>
    <col min="8206" max="8449" width="9" style="181"/>
    <col min="8450" max="8450" width="5.33203125" style="181" customWidth="1"/>
    <col min="8451" max="8451" width="10.109375" style="181" customWidth="1"/>
    <col min="8452" max="8452" width="44.88671875" style="181" customWidth="1"/>
    <col min="8453" max="8453" width="11.5546875" style="181" customWidth="1"/>
    <col min="8454" max="8454" width="15.44140625" style="181" customWidth="1"/>
    <col min="8455" max="8455" width="7.33203125" style="181" customWidth="1"/>
    <col min="8456" max="8456" width="0.109375" style="181" customWidth="1"/>
    <col min="8457" max="8457" width="22.44140625" style="181" customWidth="1"/>
    <col min="8458" max="8461" width="0" style="181" hidden="1" customWidth="1"/>
    <col min="8462" max="8705" width="9" style="181"/>
    <col min="8706" max="8706" width="5.33203125" style="181" customWidth="1"/>
    <col min="8707" max="8707" width="10.109375" style="181" customWidth="1"/>
    <col min="8708" max="8708" width="44.88671875" style="181" customWidth="1"/>
    <col min="8709" max="8709" width="11.5546875" style="181" customWidth="1"/>
    <col min="8710" max="8710" width="15.44140625" style="181" customWidth="1"/>
    <col min="8711" max="8711" width="7.33203125" style="181" customWidth="1"/>
    <col min="8712" max="8712" width="0.109375" style="181" customWidth="1"/>
    <col min="8713" max="8713" width="22.44140625" style="181" customWidth="1"/>
    <col min="8714" max="8717" width="0" style="181" hidden="1" customWidth="1"/>
    <col min="8718" max="8961" width="9" style="181"/>
    <col min="8962" max="8962" width="5.33203125" style="181" customWidth="1"/>
    <col min="8963" max="8963" width="10.109375" style="181" customWidth="1"/>
    <col min="8964" max="8964" width="44.88671875" style="181" customWidth="1"/>
    <col min="8965" max="8965" width="11.5546875" style="181" customWidth="1"/>
    <col min="8966" max="8966" width="15.44140625" style="181" customWidth="1"/>
    <col min="8967" max="8967" width="7.33203125" style="181" customWidth="1"/>
    <col min="8968" max="8968" width="0.109375" style="181" customWidth="1"/>
    <col min="8969" max="8969" width="22.44140625" style="181" customWidth="1"/>
    <col min="8970" max="8973" width="0" style="181" hidden="1" customWidth="1"/>
    <col min="8974" max="9217" width="9" style="181"/>
    <col min="9218" max="9218" width="5.33203125" style="181" customWidth="1"/>
    <col min="9219" max="9219" width="10.109375" style="181" customWidth="1"/>
    <col min="9220" max="9220" width="44.88671875" style="181" customWidth="1"/>
    <col min="9221" max="9221" width="11.5546875" style="181" customWidth="1"/>
    <col min="9222" max="9222" width="15.44140625" style="181" customWidth="1"/>
    <col min="9223" max="9223" width="7.33203125" style="181" customWidth="1"/>
    <col min="9224" max="9224" width="0.109375" style="181" customWidth="1"/>
    <col min="9225" max="9225" width="22.44140625" style="181" customWidth="1"/>
    <col min="9226" max="9229" width="0" style="181" hidden="1" customWidth="1"/>
    <col min="9230" max="9473" width="9" style="181"/>
    <col min="9474" max="9474" width="5.33203125" style="181" customWidth="1"/>
    <col min="9475" max="9475" width="10.109375" style="181" customWidth="1"/>
    <col min="9476" max="9476" width="44.88671875" style="181" customWidth="1"/>
    <col min="9477" max="9477" width="11.5546875" style="181" customWidth="1"/>
    <col min="9478" max="9478" width="15.44140625" style="181" customWidth="1"/>
    <col min="9479" max="9479" width="7.33203125" style="181" customWidth="1"/>
    <col min="9480" max="9480" width="0.109375" style="181" customWidth="1"/>
    <col min="9481" max="9481" width="22.44140625" style="181" customWidth="1"/>
    <col min="9482" max="9485" width="0" style="181" hidden="1" customWidth="1"/>
    <col min="9486" max="9729" width="9" style="181"/>
    <col min="9730" max="9730" width="5.33203125" style="181" customWidth="1"/>
    <col min="9731" max="9731" width="10.109375" style="181" customWidth="1"/>
    <col min="9732" max="9732" width="44.88671875" style="181" customWidth="1"/>
    <col min="9733" max="9733" width="11.5546875" style="181" customWidth="1"/>
    <col min="9734" max="9734" width="15.44140625" style="181" customWidth="1"/>
    <col min="9735" max="9735" width="7.33203125" style="181" customWidth="1"/>
    <col min="9736" max="9736" width="0.109375" style="181" customWidth="1"/>
    <col min="9737" max="9737" width="22.44140625" style="181" customWidth="1"/>
    <col min="9738" max="9741" width="0" style="181" hidden="1" customWidth="1"/>
    <col min="9742" max="9985" width="9" style="181"/>
    <col min="9986" max="9986" width="5.33203125" style="181" customWidth="1"/>
    <col min="9987" max="9987" width="10.109375" style="181" customWidth="1"/>
    <col min="9988" max="9988" width="44.88671875" style="181" customWidth="1"/>
    <col min="9989" max="9989" width="11.5546875" style="181" customWidth="1"/>
    <col min="9990" max="9990" width="15.44140625" style="181" customWidth="1"/>
    <col min="9991" max="9991" width="7.33203125" style="181" customWidth="1"/>
    <col min="9992" max="9992" width="0.109375" style="181" customWidth="1"/>
    <col min="9993" max="9993" width="22.44140625" style="181" customWidth="1"/>
    <col min="9994" max="9997" width="0" style="181" hidden="1" customWidth="1"/>
    <col min="9998" max="10241" width="9" style="181"/>
    <col min="10242" max="10242" width="5.33203125" style="181" customWidth="1"/>
    <col min="10243" max="10243" width="10.109375" style="181" customWidth="1"/>
    <col min="10244" max="10244" width="44.88671875" style="181" customWidth="1"/>
    <col min="10245" max="10245" width="11.5546875" style="181" customWidth="1"/>
    <col min="10246" max="10246" width="15.44140625" style="181" customWidth="1"/>
    <col min="10247" max="10247" width="7.33203125" style="181" customWidth="1"/>
    <col min="10248" max="10248" width="0.109375" style="181" customWidth="1"/>
    <col min="10249" max="10249" width="22.44140625" style="181" customWidth="1"/>
    <col min="10250" max="10253" width="0" style="181" hidden="1" customWidth="1"/>
    <col min="10254" max="10497" width="9" style="181"/>
    <col min="10498" max="10498" width="5.33203125" style="181" customWidth="1"/>
    <col min="10499" max="10499" width="10.109375" style="181" customWidth="1"/>
    <col min="10500" max="10500" width="44.88671875" style="181" customWidth="1"/>
    <col min="10501" max="10501" width="11.5546875" style="181" customWidth="1"/>
    <col min="10502" max="10502" width="15.44140625" style="181" customWidth="1"/>
    <col min="10503" max="10503" width="7.33203125" style="181" customWidth="1"/>
    <col min="10504" max="10504" width="0.109375" style="181" customWidth="1"/>
    <col min="10505" max="10505" width="22.44140625" style="181" customWidth="1"/>
    <col min="10506" max="10509" width="0" style="181" hidden="1" customWidth="1"/>
    <col min="10510" max="10753" width="9" style="181"/>
    <col min="10754" max="10754" width="5.33203125" style="181" customWidth="1"/>
    <col min="10755" max="10755" width="10.109375" style="181" customWidth="1"/>
    <col min="10756" max="10756" width="44.88671875" style="181" customWidth="1"/>
    <col min="10757" max="10757" width="11.5546875" style="181" customWidth="1"/>
    <col min="10758" max="10758" width="15.44140625" style="181" customWidth="1"/>
    <col min="10759" max="10759" width="7.33203125" style="181" customWidth="1"/>
    <col min="10760" max="10760" width="0.109375" style="181" customWidth="1"/>
    <col min="10761" max="10761" width="22.44140625" style="181" customWidth="1"/>
    <col min="10762" max="10765" width="0" style="181" hidden="1" customWidth="1"/>
    <col min="10766" max="11009" width="9" style="181"/>
    <col min="11010" max="11010" width="5.33203125" style="181" customWidth="1"/>
    <col min="11011" max="11011" width="10.109375" style="181" customWidth="1"/>
    <col min="11012" max="11012" width="44.88671875" style="181" customWidth="1"/>
    <col min="11013" max="11013" width="11.5546875" style="181" customWidth="1"/>
    <col min="11014" max="11014" width="15.44140625" style="181" customWidth="1"/>
    <col min="11015" max="11015" width="7.33203125" style="181" customWidth="1"/>
    <col min="11016" max="11016" width="0.109375" style="181" customWidth="1"/>
    <col min="11017" max="11017" width="22.44140625" style="181" customWidth="1"/>
    <col min="11018" max="11021" width="0" style="181" hidden="1" customWidth="1"/>
    <col min="11022" max="11265" width="9" style="181"/>
    <col min="11266" max="11266" width="5.33203125" style="181" customWidth="1"/>
    <col min="11267" max="11267" width="10.109375" style="181" customWidth="1"/>
    <col min="11268" max="11268" width="44.88671875" style="181" customWidth="1"/>
    <col min="11269" max="11269" width="11.5546875" style="181" customWidth="1"/>
    <col min="11270" max="11270" width="15.44140625" style="181" customWidth="1"/>
    <col min="11271" max="11271" width="7.33203125" style="181" customWidth="1"/>
    <col min="11272" max="11272" width="0.109375" style="181" customWidth="1"/>
    <col min="11273" max="11273" width="22.44140625" style="181" customWidth="1"/>
    <col min="11274" max="11277" width="0" style="181" hidden="1" customWidth="1"/>
    <col min="11278" max="11521" width="9" style="181"/>
    <col min="11522" max="11522" width="5.33203125" style="181" customWidth="1"/>
    <col min="11523" max="11523" width="10.109375" style="181" customWidth="1"/>
    <col min="11524" max="11524" width="44.88671875" style="181" customWidth="1"/>
    <col min="11525" max="11525" width="11.5546875" style="181" customWidth="1"/>
    <col min="11526" max="11526" width="15.44140625" style="181" customWidth="1"/>
    <col min="11527" max="11527" width="7.33203125" style="181" customWidth="1"/>
    <col min="11528" max="11528" width="0.109375" style="181" customWidth="1"/>
    <col min="11529" max="11529" width="22.44140625" style="181" customWidth="1"/>
    <col min="11530" max="11533" width="0" style="181" hidden="1" customWidth="1"/>
    <col min="11534" max="11777" width="9" style="181"/>
    <col min="11778" max="11778" width="5.33203125" style="181" customWidth="1"/>
    <col min="11779" max="11779" width="10.109375" style="181" customWidth="1"/>
    <col min="11780" max="11780" width="44.88671875" style="181" customWidth="1"/>
    <col min="11781" max="11781" width="11.5546875" style="181" customWidth="1"/>
    <col min="11782" max="11782" width="15.44140625" style="181" customWidth="1"/>
    <col min="11783" max="11783" width="7.33203125" style="181" customWidth="1"/>
    <col min="11784" max="11784" width="0.109375" style="181" customWidth="1"/>
    <col min="11785" max="11785" width="22.44140625" style="181" customWidth="1"/>
    <col min="11786" max="11789" width="0" style="181" hidden="1" customWidth="1"/>
    <col min="11790" max="12033" width="9" style="181"/>
    <col min="12034" max="12034" width="5.33203125" style="181" customWidth="1"/>
    <col min="12035" max="12035" width="10.109375" style="181" customWidth="1"/>
    <col min="12036" max="12036" width="44.88671875" style="181" customWidth="1"/>
    <col min="12037" max="12037" width="11.5546875" style="181" customWidth="1"/>
    <col min="12038" max="12038" width="15.44140625" style="181" customWidth="1"/>
    <col min="12039" max="12039" width="7.33203125" style="181" customWidth="1"/>
    <col min="12040" max="12040" width="0.109375" style="181" customWidth="1"/>
    <col min="12041" max="12041" width="22.44140625" style="181" customWidth="1"/>
    <col min="12042" max="12045" width="0" style="181" hidden="1" customWidth="1"/>
    <col min="12046" max="12289" width="9" style="181"/>
    <col min="12290" max="12290" width="5.33203125" style="181" customWidth="1"/>
    <col min="12291" max="12291" width="10.109375" style="181" customWidth="1"/>
    <col min="12292" max="12292" width="44.88671875" style="181" customWidth="1"/>
    <col min="12293" max="12293" width="11.5546875" style="181" customWidth="1"/>
    <col min="12294" max="12294" width="15.44140625" style="181" customWidth="1"/>
    <col min="12295" max="12295" width="7.33203125" style="181" customWidth="1"/>
    <col min="12296" max="12296" width="0.109375" style="181" customWidth="1"/>
    <col min="12297" max="12297" width="22.44140625" style="181" customWidth="1"/>
    <col min="12298" max="12301" width="0" style="181" hidden="1" customWidth="1"/>
    <col min="12302" max="12545" width="9" style="181"/>
    <col min="12546" max="12546" width="5.33203125" style="181" customWidth="1"/>
    <col min="12547" max="12547" width="10.109375" style="181" customWidth="1"/>
    <col min="12548" max="12548" width="44.88671875" style="181" customWidth="1"/>
    <col min="12549" max="12549" width="11.5546875" style="181" customWidth="1"/>
    <col min="12550" max="12550" width="15.44140625" style="181" customWidth="1"/>
    <col min="12551" max="12551" width="7.33203125" style="181" customWidth="1"/>
    <col min="12552" max="12552" width="0.109375" style="181" customWidth="1"/>
    <col min="12553" max="12553" width="22.44140625" style="181" customWidth="1"/>
    <col min="12554" max="12557" width="0" style="181" hidden="1" customWidth="1"/>
    <col min="12558" max="12801" width="9" style="181"/>
    <col min="12802" max="12802" width="5.33203125" style="181" customWidth="1"/>
    <col min="12803" max="12803" width="10.109375" style="181" customWidth="1"/>
    <col min="12804" max="12804" width="44.88671875" style="181" customWidth="1"/>
    <col min="12805" max="12805" width="11.5546875" style="181" customWidth="1"/>
    <col min="12806" max="12806" width="15.44140625" style="181" customWidth="1"/>
    <col min="12807" max="12807" width="7.33203125" style="181" customWidth="1"/>
    <col min="12808" max="12808" width="0.109375" style="181" customWidth="1"/>
    <col min="12809" max="12809" width="22.44140625" style="181" customWidth="1"/>
    <col min="12810" max="12813" width="0" style="181" hidden="1" customWidth="1"/>
    <col min="12814" max="13057" width="9" style="181"/>
    <col min="13058" max="13058" width="5.33203125" style="181" customWidth="1"/>
    <col min="13059" max="13059" width="10.109375" style="181" customWidth="1"/>
    <col min="13060" max="13060" width="44.88671875" style="181" customWidth="1"/>
    <col min="13061" max="13061" width="11.5546875" style="181" customWidth="1"/>
    <col min="13062" max="13062" width="15.44140625" style="181" customWidth="1"/>
    <col min="13063" max="13063" width="7.33203125" style="181" customWidth="1"/>
    <col min="13064" max="13064" width="0.109375" style="181" customWidth="1"/>
    <col min="13065" max="13065" width="22.44140625" style="181" customWidth="1"/>
    <col min="13066" max="13069" width="0" style="181" hidden="1" customWidth="1"/>
    <col min="13070" max="13313" width="9" style="181"/>
    <col min="13314" max="13314" width="5.33203125" style="181" customWidth="1"/>
    <col min="13315" max="13315" width="10.109375" style="181" customWidth="1"/>
    <col min="13316" max="13316" width="44.88671875" style="181" customWidth="1"/>
    <col min="13317" max="13317" width="11.5546875" style="181" customWidth="1"/>
    <col min="13318" max="13318" width="15.44140625" style="181" customWidth="1"/>
    <col min="13319" max="13319" width="7.33203125" style="181" customWidth="1"/>
    <col min="13320" max="13320" width="0.109375" style="181" customWidth="1"/>
    <col min="13321" max="13321" width="22.44140625" style="181" customWidth="1"/>
    <col min="13322" max="13325" width="0" style="181" hidden="1" customWidth="1"/>
    <col min="13326" max="13569" width="9" style="181"/>
    <col min="13570" max="13570" width="5.33203125" style="181" customWidth="1"/>
    <col min="13571" max="13571" width="10.109375" style="181" customWidth="1"/>
    <col min="13572" max="13572" width="44.88671875" style="181" customWidth="1"/>
    <col min="13573" max="13573" width="11.5546875" style="181" customWidth="1"/>
    <col min="13574" max="13574" width="15.44140625" style="181" customWidth="1"/>
    <col min="13575" max="13575" width="7.33203125" style="181" customWidth="1"/>
    <col min="13576" max="13576" width="0.109375" style="181" customWidth="1"/>
    <col min="13577" max="13577" width="22.44140625" style="181" customWidth="1"/>
    <col min="13578" max="13581" width="0" style="181" hidden="1" customWidth="1"/>
    <col min="13582" max="13825" width="9" style="181"/>
    <col min="13826" max="13826" width="5.33203125" style="181" customWidth="1"/>
    <col min="13827" max="13827" width="10.109375" style="181" customWidth="1"/>
    <col min="13828" max="13828" width="44.88671875" style="181" customWidth="1"/>
    <col min="13829" max="13829" width="11.5546875" style="181" customWidth="1"/>
    <col min="13830" max="13830" width="15.44140625" style="181" customWidth="1"/>
    <col min="13831" max="13831" width="7.33203125" style="181" customWidth="1"/>
    <col min="13832" max="13832" width="0.109375" style="181" customWidth="1"/>
    <col min="13833" max="13833" width="22.44140625" style="181" customWidth="1"/>
    <col min="13834" max="13837" width="0" style="181" hidden="1" customWidth="1"/>
    <col min="13838" max="14081" width="9" style="181"/>
    <col min="14082" max="14082" width="5.33203125" style="181" customWidth="1"/>
    <col min="14083" max="14083" width="10.109375" style="181" customWidth="1"/>
    <col min="14084" max="14084" width="44.88671875" style="181" customWidth="1"/>
    <col min="14085" max="14085" width="11.5546875" style="181" customWidth="1"/>
    <col min="14086" max="14086" width="15.44140625" style="181" customWidth="1"/>
    <col min="14087" max="14087" width="7.33203125" style="181" customWidth="1"/>
    <col min="14088" max="14088" width="0.109375" style="181" customWidth="1"/>
    <col min="14089" max="14089" width="22.44140625" style="181" customWidth="1"/>
    <col min="14090" max="14093" width="0" style="181" hidden="1" customWidth="1"/>
    <col min="14094" max="14337" width="9" style="181"/>
    <col min="14338" max="14338" width="5.33203125" style="181" customWidth="1"/>
    <col min="14339" max="14339" width="10.109375" style="181" customWidth="1"/>
    <col min="14340" max="14340" width="44.88671875" style="181" customWidth="1"/>
    <col min="14341" max="14341" width="11.5546875" style="181" customWidth="1"/>
    <col min="14342" max="14342" width="15.44140625" style="181" customWidth="1"/>
    <col min="14343" max="14343" width="7.33203125" style="181" customWidth="1"/>
    <col min="14344" max="14344" width="0.109375" style="181" customWidth="1"/>
    <col min="14345" max="14345" width="22.44140625" style="181" customWidth="1"/>
    <col min="14346" max="14349" width="0" style="181" hidden="1" customWidth="1"/>
    <col min="14350" max="14593" width="9" style="181"/>
    <col min="14594" max="14594" width="5.33203125" style="181" customWidth="1"/>
    <col min="14595" max="14595" width="10.109375" style="181" customWidth="1"/>
    <col min="14596" max="14596" width="44.88671875" style="181" customWidth="1"/>
    <col min="14597" max="14597" width="11.5546875" style="181" customWidth="1"/>
    <col min="14598" max="14598" width="15.44140625" style="181" customWidth="1"/>
    <col min="14599" max="14599" width="7.33203125" style="181" customWidth="1"/>
    <col min="14600" max="14600" width="0.109375" style="181" customWidth="1"/>
    <col min="14601" max="14601" width="22.44140625" style="181" customWidth="1"/>
    <col min="14602" max="14605" width="0" style="181" hidden="1" customWidth="1"/>
    <col min="14606" max="14849" width="9" style="181"/>
    <col min="14850" max="14850" width="5.33203125" style="181" customWidth="1"/>
    <col min="14851" max="14851" width="10.109375" style="181" customWidth="1"/>
    <col min="14852" max="14852" width="44.88671875" style="181" customWidth="1"/>
    <col min="14853" max="14853" width="11.5546875" style="181" customWidth="1"/>
    <col min="14854" max="14854" width="15.44140625" style="181" customWidth="1"/>
    <col min="14855" max="14855" width="7.33203125" style="181" customWidth="1"/>
    <col min="14856" max="14856" width="0.109375" style="181" customWidth="1"/>
    <col min="14857" max="14857" width="22.44140625" style="181" customWidth="1"/>
    <col min="14858" max="14861" width="0" style="181" hidden="1" customWidth="1"/>
    <col min="14862" max="15105" width="9" style="181"/>
    <col min="15106" max="15106" width="5.33203125" style="181" customWidth="1"/>
    <col min="15107" max="15107" width="10.109375" style="181" customWidth="1"/>
    <col min="15108" max="15108" width="44.88671875" style="181" customWidth="1"/>
    <col min="15109" max="15109" width="11.5546875" style="181" customWidth="1"/>
    <col min="15110" max="15110" width="15.44140625" style="181" customWidth="1"/>
    <col min="15111" max="15111" width="7.33203125" style="181" customWidth="1"/>
    <col min="15112" max="15112" width="0.109375" style="181" customWidth="1"/>
    <col min="15113" max="15113" width="22.44140625" style="181" customWidth="1"/>
    <col min="15114" max="15117" width="0" style="181" hidden="1" customWidth="1"/>
    <col min="15118" max="15361" width="9" style="181"/>
    <col min="15362" max="15362" width="5.33203125" style="181" customWidth="1"/>
    <col min="15363" max="15363" width="10.109375" style="181" customWidth="1"/>
    <col min="15364" max="15364" width="44.88671875" style="181" customWidth="1"/>
    <col min="15365" max="15365" width="11.5546875" style="181" customWidth="1"/>
    <col min="15366" max="15366" width="15.44140625" style="181" customWidth="1"/>
    <col min="15367" max="15367" width="7.33203125" style="181" customWidth="1"/>
    <col min="15368" max="15368" width="0.109375" style="181" customWidth="1"/>
    <col min="15369" max="15369" width="22.44140625" style="181" customWidth="1"/>
    <col min="15370" max="15373" width="0" style="181" hidden="1" customWidth="1"/>
    <col min="15374" max="15617" width="9" style="181"/>
    <col min="15618" max="15618" width="5.33203125" style="181" customWidth="1"/>
    <col min="15619" max="15619" width="10.109375" style="181" customWidth="1"/>
    <col min="15620" max="15620" width="44.88671875" style="181" customWidth="1"/>
    <col min="15621" max="15621" width="11.5546875" style="181" customWidth="1"/>
    <col min="15622" max="15622" width="15.44140625" style="181" customWidth="1"/>
    <col min="15623" max="15623" width="7.33203125" style="181" customWidth="1"/>
    <col min="15624" max="15624" width="0.109375" style="181" customWidth="1"/>
    <col min="15625" max="15625" width="22.44140625" style="181" customWidth="1"/>
    <col min="15626" max="15629" width="0" style="181" hidden="1" customWidth="1"/>
    <col min="15630" max="15873" width="9" style="181"/>
    <col min="15874" max="15874" width="5.33203125" style="181" customWidth="1"/>
    <col min="15875" max="15875" width="10.109375" style="181" customWidth="1"/>
    <col min="15876" max="15876" width="44.88671875" style="181" customWidth="1"/>
    <col min="15877" max="15877" width="11.5546875" style="181" customWidth="1"/>
    <col min="15878" max="15878" width="15.44140625" style="181" customWidth="1"/>
    <col min="15879" max="15879" width="7.33203125" style="181" customWidth="1"/>
    <col min="15880" max="15880" width="0.109375" style="181" customWidth="1"/>
    <col min="15881" max="15881" width="22.44140625" style="181" customWidth="1"/>
    <col min="15882" max="15885" width="0" style="181" hidden="1" customWidth="1"/>
    <col min="15886" max="16129" width="9" style="181"/>
    <col min="16130" max="16130" width="5.33203125" style="181" customWidth="1"/>
    <col min="16131" max="16131" width="10.109375" style="181" customWidth="1"/>
    <col min="16132" max="16132" width="44.88671875" style="181" customWidth="1"/>
    <col min="16133" max="16133" width="11.5546875" style="181" customWidth="1"/>
    <col min="16134" max="16134" width="15.44140625" style="181" customWidth="1"/>
    <col min="16135" max="16135" width="7.33203125" style="181" customWidth="1"/>
    <col min="16136" max="16136" width="0.109375" style="181" customWidth="1"/>
    <col min="16137" max="16137" width="22.44140625" style="181" customWidth="1"/>
    <col min="16138" max="16141" width="0" style="181" hidden="1" customWidth="1"/>
    <col min="16142" max="16384" width="9" style="181"/>
  </cols>
  <sheetData>
    <row r="2" spans="2:14" ht="20.25" customHeight="1" x14ac:dyDescent="0.25">
      <c r="I2" s="181" t="s">
        <v>851</v>
      </c>
    </row>
    <row r="3" spans="2:14" ht="20.25" customHeight="1" x14ac:dyDescent="0.4">
      <c r="D3" s="183" t="s">
        <v>852</v>
      </c>
    </row>
    <row r="4" spans="2:14" ht="20.25" customHeight="1" x14ac:dyDescent="0.4">
      <c r="D4" s="184"/>
      <c r="E4" s="185"/>
    </row>
    <row r="5" spans="2:14" ht="33" customHeight="1" x14ac:dyDescent="0.25">
      <c r="B5" s="186" t="s">
        <v>853</v>
      </c>
      <c r="C5" s="187" t="s">
        <v>854</v>
      </c>
      <c r="D5" s="188" t="s">
        <v>41</v>
      </c>
      <c r="E5" s="189" t="s">
        <v>855</v>
      </c>
      <c r="F5" s="190"/>
      <c r="G5" s="190"/>
      <c r="H5" s="190"/>
      <c r="I5" s="190"/>
      <c r="J5" s="190"/>
      <c r="K5" s="190"/>
      <c r="L5" s="190"/>
      <c r="M5" s="190"/>
      <c r="N5" s="190"/>
    </row>
    <row r="6" spans="2:14" ht="20.25" customHeight="1" x14ac:dyDescent="0.3">
      <c r="B6" s="191" t="s">
        <v>21</v>
      </c>
      <c r="C6" s="192"/>
      <c r="D6" s="193" t="s">
        <v>856</v>
      </c>
      <c r="E6" s="194"/>
      <c r="F6" s="195"/>
      <c r="G6" s="195"/>
      <c r="H6" s="195"/>
      <c r="I6" s="195"/>
      <c r="J6" s="195"/>
      <c r="K6" s="195"/>
      <c r="L6" s="196"/>
      <c r="M6" s="196"/>
      <c r="N6" s="196"/>
    </row>
    <row r="7" spans="2:14" ht="20.25" customHeight="1" x14ac:dyDescent="0.3">
      <c r="B7" s="191" t="s">
        <v>23</v>
      </c>
      <c r="C7" s="192"/>
      <c r="D7" s="193" t="s">
        <v>857</v>
      </c>
      <c r="E7" s="194"/>
      <c r="F7" s="195"/>
      <c r="G7" s="195"/>
      <c r="H7" s="195"/>
      <c r="I7" s="195"/>
      <c r="J7" s="195"/>
      <c r="K7" s="195"/>
      <c r="L7" s="197"/>
      <c r="M7" s="196"/>
      <c r="N7" s="196"/>
    </row>
    <row r="8" spans="2:14" ht="20.25" customHeight="1" x14ac:dyDescent="0.3">
      <c r="B8" s="191" t="s">
        <v>25</v>
      </c>
      <c r="C8" s="192"/>
      <c r="D8" s="193" t="s">
        <v>858</v>
      </c>
      <c r="E8" s="194"/>
      <c r="F8" s="195"/>
      <c r="G8" s="195"/>
      <c r="H8" s="195"/>
      <c r="I8" s="195"/>
      <c r="J8" s="195"/>
      <c r="K8" s="195"/>
      <c r="L8" s="197"/>
      <c r="M8" s="196"/>
      <c r="N8" s="196"/>
    </row>
    <row r="9" spans="2:14" ht="20.25" customHeight="1" x14ac:dyDescent="0.3">
      <c r="B9" s="191" t="s">
        <v>27</v>
      </c>
      <c r="C9" s="192" t="s">
        <v>859</v>
      </c>
      <c r="D9" s="193" t="s">
        <v>38</v>
      </c>
      <c r="E9" s="194">
        <v>100290</v>
      </c>
      <c r="F9" s="195"/>
      <c r="G9" s="195"/>
      <c r="H9" s="195"/>
      <c r="I9" s="195"/>
      <c r="J9" s="195"/>
      <c r="K9" s="195"/>
      <c r="L9" s="197"/>
      <c r="M9" s="196"/>
      <c r="N9" s="196"/>
    </row>
    <row r="10" spans="2:14" ht="20.25" hidden="1" customHeight="1" x14ac:dyDescent="0.3">
      <c r="B10" s="191" t="s">
        <v>29</v>
      </c>
      <c r="C10" s="192"/>
      <c r="D10" s="193"/>
      <c r="E10" s="194"/>
      <c r="F10" s="195"/>
      <c r="G10" s="195"/>
      <c r="H10" s="195"/>
      <c r="I10" s="195"/>
      <c r="J10" s="195"/>
      <c r="K10" s="195"/>
      <c r="L10" s="197"/>
      <c r="M10" s="196"/>
      <c r="N10" s="196"/>
    </row>
    <row r="11" spans="2:14" ht="20.25" hidden="1" customHeight="1" x14ac:dyDescent="0.3">
      <c r="B11" s="198"/>
      <c r="C11" s="192"/>
      <c r="D11" s="193"/>
      <c r="E11" s="194"/>
      <c r="F11" s="195"/>
      <c r="G11" s="195"/>
      <c r="H11" s="195"/>
      <c r="I11" s="195"/>
      <c r="J11" s="195"/>
      <c r="K11" s="195"/>
      <c r="L11" s="197"/>
      <c r="M11" s="196"/>
      <c r="N11" s="196"/>
    </row>
    <row r="12" spans="2:14" ht="20.25" hidden="1" customHeight="1" x14ac:dyDescent="0.3">
      <c r="B12" s="191" t="s">
        <v>142</v>
      </c>
      <c r="C12" s="192"/>
      <c r="D12" s="193"/>
      <c r="E12" s="194"/>
      <c r="F12" s="195"/>
      <c r="G12" s="195"/>
      <c r="H12" s="195"/>
      <c r="I12" s="195"/>
      <c r="J12" s="195"/>
      <c r="K12" s="195"/>
      <c r="L12" s="197"/>
      <c r="M12" s="196"/>
      <c r="N12" s="196"/>
    </row>
    <row r="13" spans="2:14" ht="20.25" hidden="1" customHeight="1" x14ac:dyDescent="0.3">
      <c r="B13" s="191" t="s">
        <v>161</v>
      </c>
      <c r="C13" s="192"/>
      <c r="D13" s="193"/>
      <c r="E13" s="194"/>
      <c r="F13" s="195"/>
      <c r="G13" s="195"/>
      <c r="H13" s="195"/>
      <c r="I13" s="195"/>
      <c r="J13" s="195"/>
      <c r="K13" s="195"/>
      <c r="L13" s="197"/>
      <c r="M13" s="196"/>
      <c r="N13" s="196"/>
    </row>
    <row r="14" spans="2:14" ht="20.25" hidden="1" customHeight="1" x14ac:dyDescent="0.3">
      <c r="B14" s="191" t="s">
        <v>183</v>
      </c>
      <c r="C14" s="192"/>
      <c r="D14" s="193"/>
      <c r="E14" s="194"/>
      <c r="F14" s="195"/>
      <c r="G14" s="195"/>
      <c r="H14" s="195"/>
      <c r="I14" s="195"/>
      <c r="J14" s="195"/>
      <c r="K14" s="195"/>
      <c r="L14" s="197"/>
      <c r="M14" s="196"/>
      <c r="N14" s="196"/>
    </row>
    <row r="15" spans="2:14" ht="20.25" hidden="1" customHeight="1" x14ac:dyDescent="0.3">
      <c r="B15" s="191" t="s">
        <v>197</v>
      </c>
      <c r="C15" s="192"/>
      <c r="D15" s="193"/>
      <c r="E15" s="194"/>
      <c r="F15" s="195"/>
      <c r="G15" s="195"/>
      <c r="H15" s="195"/>
      <c r="I15" s="195"/>
      <c r="J15" s="195"/>
      <c r="K15" s="195"/>
      <c r="L15" s="197"/>
      <c r="M15" s="196"/>
      <c r="N15" s="196"/>
    </row>
    <row r="16" spans="2:14" ht="20.25" hidden="1" customHeight="1" x14ac:dyDescent="0.3">
      <c r="B16" s="191" t="s">
        <v>214</v>
      </c>
      <c r="C16" s="192"/>
      <c r="D16" s="193"/>
      <c r="E16" s="194"/>
      <c r="F16" s="195"/>
      <c r="G16" s="195"/>
      <c r="H16" s="195"/>
      <c r="I16" s="195"/>
      <c r="J16" s="195"/>
      <c r="K16" s="195"/>
      <c r="L16" s="197"/>
      <c r="M16" s="196"/>
      <c r="N16" s="196"/>
    </row>
    <row r="17" spans="2:14" ht="20.25" hidden="1" customHeight="1" x14ac:dyDescent="0.3">
      <c r="B17" s="191" t="s">
        <v>241</v>
      </c>
      <c r="C17" s="192"/>
      <c r="D17" s="193"/>
      <c r="E17" s="194"/>
      <c r="F17" s="195"/>
      <c r="G17" s="195"/>
      <c r="H17" s="195"/>
      <c r="I17" s="195"/>
      <c r="J17" s="195"/>
      <c r="K17" s="195"/>
      <c r="L17" s="197"/>
      <c r="M17" s="196"/>
      <c r="N17" s="196"/>
    </row>
    <row r="18" spans="2:14" ht="20.25" hidden="1" customHeight="1" x14ac:dyDescent="0.3">
      <c r="B18" s="191" t="s">
        <v>286</v>
      </c>
      <c r="C18" s="192"/>
      <c r="D18" s="193"/>
      <c r="E18" s="194"/>
      <c r="F18" s="195"/>
      <c r="G18" s="195"/>
      <c r="H18" s="195"/>
      <c r="I18" s="195"/>
      <c r="J18" s="195"/>
      <c r="K18" s="195"/>
      <c r="L18" s="197"/>
      <c r="M18" s="196"/>
      <c r="N18" s="196"/>
    </row>
    <row r="19" spans="2:14" ht="20.25" hidden="1" customHeight="1" x14ac:dyDescent="0.3">
      <c r="B19" s="191" t="s">
        <v>293</v>
      </c>
      <c r="C19" s="192"/>
      <c r="D19" s="193"/>
      <c r="E19" s="194"/>
      <c r="F19" s="195"/>
      <c r="G19" s="195"/>
      <c r="H19" s="195"/>
      <c r="I19" s="195"/>
      <c r="J19" s="195"/>
      <c r="K19" s="195"/>
      <c r="L19" s="195"/>
      <c r="M19" s="195"/>
      <c r="N19" s="196"/>
    </row>
    <row r="20" spans="2:14" ht="20.25" customHeight="1" x14ac:dyDescent="0.3">
      <c r="B20" s="199" t="s">
        <v>315</v>
      </c>
      <c r="C20" s="200"/>
      <c r="D20" s="201"/>
      <c r="E20" s="202"/>
      <c r="F20" s="195"/>
      <c r="G20" s="195"/>
      <c r="H20" s="195"/>
      <c r="I20" s="195"/>
      <c r="J20" s="195"/>
      <c r="K20" s="195"/>
      <c r="L20" s="195"/>
      <c r="M20" s="195"/>
      <c r="N20" s="196"/>
    </row>
    <row r="21" spans="2:14" ht="20.25" customHeight="1" x14ac:dyDescent="0.3">
      <c r="B21" s="195"/>
      <c r="C21" s="195"/>
      <c r="D21" s="195"/>
      <c r="E21" s="195"/>
      <c r="F21" s="195"/>
      <c r="G21" s="195"/>
      <c r="H21" s="195"/>
      <c r="I21" s="195"/>
      <c r="J21" s="196"/>
    </row>
    <row r="22" spans="2:14" ht="20.25" customHeight="1" x14ac:dyDescent="0.3">
      <c r="B22" s="195"/>
      <c r="C22" s="195"/>
      <c r="D22" s="195"/>
      <c r="E22" s="195"/>
      <c r="F22" s="195"/>
      <c r="G22" s="195"/>
      <c r="H22" s="195"/>
      <c r="I22" s="195"/>
      <c r="J22" s="195"/>
    </row>
    <row r="23" spans="2:14" ht="20.25" customHeight="1" x14ac:dyDescent="0.3">
      <c r="B23" s="195"/>
      <c r="C23" s="195"/>
      <c r="D23" s="195"/>
      <c r="E23" s="195"/>
      <c r="F23" s="195"/>
      <c r="G23" s="195"/>
      <c r="H23" s="195"/>
      <c r="I23" s="195"/>
      <c r="J23" s="196"/>
    </row>
    <row r="24" spans="2:14" ht="20.25" customHeight="1" x14ac:dyDescent="0.3">
      <c r="B24" s="196"/>
      <c r="C24" s="196"/>
      <c r="D24" s="196"/>
      <c r="E24" s="196"/>
      <c r="F24" s="196"/>
      <c r="G24" s="196"/>
      <c r="H24" s="196"/>
      <c r="I24" s="196"/>
      <c r="J24" s="196"/>
    </row>
    <row r="25" spans="2:14" ht="20.25" customHeight="1" x14ac:dyDescent="0.3">
      <c r="B25" s="196"/>
      <c r="C25" s="196"/>
      <c r="D25" s="196"/>
      <c r="E25" s="196"/>
      <c r="F25" s="196"/>
      <c r="G25" s="196"/>
      <c r="H25" s="196"/>
      <c r="I25" s="196"/>
      <c r="J25" s="196"/>
    </row>
    <row r="26" spans="2:14" ht="20.25" customHeight="1" x14ac:dyDescent="0.3">
      <c r="B26" s="196"/>
      <c r="C26" s="196"/>
      <c r="D26" s="196"/>
      <c r="E26" s="196"/>
      <c r="F26" s="196"/>
      <c r="G26" s="196"/>
      <c r="H26" s="196"/>
      <c r="I26" s="196"/>
      <c r="J26" s="196"/>
    </row>
    <row r="27" spans="2:14" ht="20.25" customHeight="1" x14ac:dyDescent="0.3">
      <c r="B27" s="195"/>
      <c r="C27" s="195"/>
      <c r="D27" s="195"/>
      <c r="E27" s="195"/>
      <c r="F27" s="195"/>
      <c r="G27" s="195"/>
      <c r="H27" s="195"/>
      <c r="I27" s="196"/>
      <c r="J27" s="196"/>
    </row>
    <row r="28" spans="2:14" ht="20.25" customHeight="1" x14ac:dyDescent="0.3">
      <c r="B28" s="195"/>
      <c r="C28" s="195"/>
      <c r="D28" s="195"/>
      <c r="E28" s="195"/>
      <c r="F28" s="195"/>
      <c r="G28" s="195"/>
      <c r="H28" s="196"/>
      <c r="I28" s="196"/>
    </row>
    <row r="29" spans="2:14" ht="20.25" customHeight="1" x14ac:dyDescent="0.3">
      <c r="B29" s="195"/>
      <c r="C29" s="195"/>
      <c r="D29" s="195"/>
      <c r="E29" s="195"/>
      <c r="F29" s="195"/>
      <c r="G29" s="195"/>
      <c r="H29" s="197"/>
      <c r="I29" s="196"/>
    </row>
    <row r="30" spans="2:14" ht="20.25" customHeight="1" x14ac:dyDescent="0.3">
      <c r="B30" s="195"/>
      <c r="C30" s="195"/>
      <c r="D30" s="195"/>
      <c r="E30" s="195"/>
      <c r="F30" s="195"/>
      <c r="G30" s="195"/>
      <c r="H30" s="197"/>
      <c r="I30" s="196"/>
    </row>
    <row r="31" spans="2:14" ht="20.25" customHeight="1" x14ac:dyDescent="0.3">
      <c r="B31" s="195"/>
      <c r="C31" s="195"/>
      <c r="D31" s="195"/>
      <c r="E31" s="195"/>
      <c r="F31" s="195"/>
      <c r="G31" s="195"/>
      <c r="H31" s="197"/>
      <c r="I31" s="196"/>
    </row>
    <row r="32" spans="2:14" ht="20.25" customHeight="1" x14ac:dyDescent="0.3">
      <c r="B32" s="195"/>
      <c r="C32" s="195"/>
      <c r="D32" s="195"/>
      <c r="E32" s="195"/>
      <c r="F32" s="195"/>
      <c r="G32" s="195"/>
      <c r="H32" s="197"/>
      <c r="I32" s="196"/>
    </row>
    <row r="33" spans="2:9" ht="20.25" customHeight="1" x14ac:dyDescent="0.3">
      <c r="B33" s="195"/>
      <c r="C33" s="195"/>
      <c r="D33" s="195"/>
      <c r="E33" s="195"/>
      <c r="F33" s="195"/>
      <c r="G33" s="195"/>
      <c r="H33" s="195"/>
      <c r="I33" s="19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showGridLines="0" workbookViewId="0">
      <selection activeCell="B10" sqref="B10:D10"/>
    </sheetView>
  </sheetViews>
  <sheetFormatPr defaultRowHeight="13.2" outlineLevelRow="2" outlineLevelCol="1" x14ac:dyDescent="0.25"/>
  <cols>
    <col min="1" max="1" width="6.6640625" style="70" customWidth="1"/>
    <col min="2" max="2" width="52.109375" style="70" customWidth="1"/>
    <col min="3" max="4" width="22.109375" style="70" customWidth="1"/>
    <col min="5" max="5" width="26.44140625" style="70" hidden="1" customWidth="1" outlineLevel="1"/>
    <col min="6" max="6" width="9.109375" style="70" collapsed="1"/>
    <col min="7" max="256" width="9.109375" style="70"/>
    <col min="257" max="257" width="6.6640625" style="70" customWidth="1"/>
    <col min="258" max="258" width="52.109375" style="70" customWidth="1"/>
    <col min="259" max="260" width="22.109375" style="70" customWidth="1"/>
    <col min="261" max="261" width="0" style="70" hidden="1" customWidth="1"/>
    <col min="262" max="512" width="9.109375" style="70"/>
    <col min="513" max="513" width="6.6640625" style="70" customWidth="1"/>
    <col min="514" max="514" width="52.109375" style="70" customWidth="1"/>
    <col min="515" max="516" width="22.109375" style="70" customWidth="1"/>
    <col min="517" max="517" width="0" style="70" hidden="1" customWidth="1"/>
    <col min="518" max="768" width="9.109375" style="70"/>
    <col min="769" max="769" width="6.6640625" style="70" customWidth="1"/>
    <col min="770" max="770" width="52.109375" style="70" customWidth="1"/>
    <col min="771" max="772" width="22.109375" style="70" customWidth="1"/>
    <col min="773" max="773" width="0" style="70" hidden="1" customWidth="1"/>
    <col min="774" max="1024" width="9.109375" style="70"/>
    <col min="1025" max="1025" width="6.6640625" style="70" customWidth="1"/>
    <col min="1026" max="1026" width="52.109375" style="70" customWidth="1"/>
    <col min="1027" max="1028" width="22.109375" style="70" customWidth="1"/>
    <col min="1029" max="1029" width="0" style="70" hidden="1" customWidth="1"/>
    <col min="1030" max="1280" width="9.109375" style="70"/>
    <col min="1281" max="1281" width="6.6640625" style="70" customWidth="1"/>
    <col min="1282" max="1282" width="52.109375" style="70" customWidth="1"/>
    <col min="1283" max="1284" width="22.109375" style="70" customWidth="1"/>
    <col min="1285" max="1285" width="0" style="70" hidden="1" customWidth="1"/>
    <col min="1286" max="1536" width="9.109375" style="70"/>
    <col min="1537" max="1537" width="6.6640625" style="70" customWidth="1"/>
    <col min="1538" max="1538" width="52.109375" style="70" customWidth="1"/>
    <col min="1539" max="1540" width="22.109375" style="70" customWidth="1"/>
    <col min="1541" max="1541" width="0" style="70" hidden="1" customWidth="1"/>
    <col min="1542" max="1792" width="9.109375" style="70"/>
    <col min="1793" max="1793" width="6.6640625" style="70" customWidth="1"/>
    <col min="1794" max="1794" width="52.109375" style="70" customWidth="1"/>
    <col min="1795" max="1796" width="22.109375" style="70" customWidth="1"/>
    <col min="1797" max="1797" width="0" style="70" hidden="1" customWidth="1"/>
    <col min="1798" max="2048" width="9.109375" style="70"/>
    <col min="2049" max="2049" width="6.6640625" style="70" customWidth="1"/>
    <col min="2050" max="2050" width="52.109375" style="70" customWidth="1"/>
    <col min="2051" max="2052" width="22.109375" style="70" customWidth="1"/>
    <col min="2053" max="2053" width="0" style="70" hidden="1" customWidth="1"/>
    <col min="2054" max="2304" width="9.109375" style="70"/>
    <col min="2305" max="2305" width="6.6640625" style="70" customWidth="1"/>
    <col min="2306" max="2306" width="52.109375" style="70" customWidth="1"/>
    <col min="2307" max="2308" width="22.109375" style="70" customWidth="1"/>
    <col min="2309" max="2309" width="0" style="70" hidden="1" customWidth="1"/>
    <col min="2310" max="2560" width="9.109375" style="70"/>
    <col min="2561" max="2561" width="6.6640625" style="70" customWidth="1"/>
    <col min="2562" max="2562" width="52.109375" style="70" customWidth="1"/>
    <col min="2563" max="2564" width="22.109375" style="70" customWidth="1"/>
    <col min="2565" max="2565" width="0" style="70" hidden="1" customWidth="1"/>
    <col min="2566" max="2816" width="9.109375" style="70"/>
    <col min="2817" max="2817" width="6.6640625" style="70" customWidth="1"/>
    <col min="2818" max="2818" width="52.109375" style="70" customWidth="1"/>
    <col min="2819" max="2820" width="22.109375" style="70" customWidth="1"/>
    <col min="2821" max="2821" width="0" style="70" hidden="1" customWidth="1"/>
    <col min="2822" max="3072" width="9.109375" style="70"/>
    <col min="3073" max="3073" width="6.6640625" style="70" customWidth="1"/>
    <col min="3074" max="3074" width="52.109375" style="70" customWidth="1"/>
    <col min="3075" max="3076" width="22.109375" style="70" customWidth="1"/>
    <col min="3077" max="3077" width="0" style="70" hidden="1" customWidth="1"/>
    <col min="3078" max="3328" width="9.109375" style="70"/>
    <col min="3329" max="3329" width="6.6640625" style="70" customWidth="1"/>
    <col min="3330" max="3330" width="52.109375" style="70" customWidth="1"/>
    <col min="3331" max="3332" width="22.109375" style="70" customWidth="1"/>
    <col min="3333" max="3333" width="0" style="70" hidden="1" customWidth="1"/>
    <col min="3334" max="3584" width="9.109375" style="70"/>
    <col min="3585" max="3585" width="6.6640625" style="70" customWidth="1"/>
    <col min="3586" max="3586" width="52.109375" style="70" customWidth="1"/>
    <col min="3587" max="3588" width="22.109375" style="70" customWidth="1"/>
    <col min="3589" max="3589" width="0" style="70" hidden="1" customWidth="1"/>
    <col min="3590" max="3840" width="9.109375" style="70"/>
    <col min="3841" max="3841" width="6.6640625" style="70" customWidth="1"/>
    <col min="3842" max="3842" width="52.109375" style="70" customWidth="1"/>
    <col min="3843" max="3844" width="22.109375" style="70" customWidth="1"/>
    <col min="3845" max="3845" width="0" style="70" hidden="1" customWidth="1"/>
    <col min="3846" max="4096" width="9.109375" style="70"/>
    <col min="4097" max="4097" width="6.6640625" style="70" customWidth="1"/>
    <col min="4098" max="4098" width="52.109375" style="70" customWidth="1"/>
    <col min="4099" max="4100" width="22.109375" style="70" customWidth="1"/>
    <col min="4101" max="4101" width="0" style="70" hidden="1" customWidth="1"/>
    <col min="4102" max="4352" width="9.109375" style="70"/>
    <col min="4353" max="4353" width="6.6640625" style="70" customWidth="1"/>
    <col min="4354" max="4354" width="52.109375" style="70" customWidth="1"/>
    <col min="4355" max="4356" width="22.109375" style="70" customWidth="1"/>
    <col min="4357" max="4357" width="0" style="70" hidden="1" customWidth="1"/>
    <col min="4358" max="4608" width="9.109375" style="70"/>
    <col min="4609" max="4609" width="6.6640625" style="70" customWidth="1"/>
    <col min="4610" max="4610" width="52.109375" style="70" customWidth="1"/>
    <col min="4611" max="4612" width="22.109375" style="70" customWidth="1"/>
    <col min="4613" max="4613" width="0" style="70" hidden="1" customWidth="1"/>
    <col min="4614" max="4864" width="9.109375" style="70"/>
    <col min="4865" max="4865" width="6.6640625" style="70" customWidth="1"/>
    <col min="4866" max="4866" width="52.109375" style="70" customWidth="1"/>
    <col min="4867" max="4868" width="22.109375" style="70" customWidth="1"/>
    <col min="4869" max="4869" width="0" style="70" hidden="1" customWidth="1"/>
    <col min="4870" max="5120" width="9.109375" style="70"/>
    <col min="5121" max="5121" width="6.6640625" style="70" customWidth="1"/>
    <col min="5122" max="5122" width="52.109375" style="70" customWidth="1"/>
    <col min="5123" max="5124" width="22.109375" style="70" customWidth="1"/>
    <col min="5125" max="5125" width="0" style="70" hidden="1" customWidth="1"/>
    <col min="5126" max="5376" width="9.109375" style="70"/>
    <col min="5377" max="5377" width="6.6640625" style="70" customWidth="1"/>
    <col min="5378" max="5378" width="52.109375" style="70" customWidth="1"/>
    <col min="5379" max="5380" width="22.109375" style="70" customWidth="1"/>
    <col min="5381" max="5381" width="0" style="70" hidden="1" customWidth="1"/>
    <col min="5382" max="5632" width="9.109375" style="70"/>
    <col min="5633" max="5633" width="6.6640625" style="70" customWidth="1"/>
    <col min="5634" max="5634" width="52.109375" style="70" customWidth="1"/>
    <col min="5635" max="5636" width="22.109375" style="70" customWidth="1"/>
    <col min="5637" max="5637" width="0" style="70" hidden="1" customWidth="1"/>
    <col min="5638" max="5888" width="9.109375" style="70"/>
    <col min="5889" max="5889" width="6.6640625" style="70" customWidth="1"/>
    <col min="5890" max="5890" width="52.109375" style="70" customWidth="1"/>
    <col min="5891" max="5892" width="22.109375" style="70" customWidth="1"/>
    <col min="5893" max="5893" width="0" style="70" hidden="1" customWidth="1"/>
    <col min="5894" max="6144" width="9.109375" style="70"/>
    <col min="6145" max="6145" width="6.6640625" style="70" customWidth="1"/>
    <col min="6146" max="6146" width="52.109375" style="70" customWidth="1"/>
    <col min="6147" max="6148" width="22.109375" style="70" customWidth="1"/>
    <col min="6149" max="6149" width="0" style="70" hidden="1" customWidth="1"/>
    <col min="6150" max="6400" width="9.109375" style="70"/>
    <col min="6401" max="6401" width="6.6640625" style="70" customWidth="1"/>
    <col min="6402" max="6402" width="52.109375" style="70" customWidth="1"/>
    <col min="6403" max="6404" width="22.109375" style="70" customWidth="1"/>
    <col min="6405" max="6405" width="0" style="70" hidden="1" customWidth="1"/>
    <col min="6406" max="6656" width="9.109375" style="70"/>
    <col min="6657" max="6657" width="6.6640625" style="70" customWidth="1"/>
    <col min="6658" max="6658" width="52.109375" style="70" customWidth="1"/>
    <col min="6659" max="6660" width="22.109375" style="70" customWidth="1"/>
    <col min="6661" max="6661" width="0" style="70" hidden="1" customWidth="1"/>
    <col min="6662" max="6912" width="9.109375" style="70"/>
    <col min="6913" max="6913" width="6.6640625" style="70" customWidth="1"/>
    <col min="6914" max="6914" width="52.109375" style="70" customWidth="1"/>
    <col min="6915" max="6916" width="22.109375" style="70" customWidth="1"/>
    <col min="6917" max="6917" width="0" style="70" hidden="1" customWidth="1"/>
    <col min="6918" max="7168" width="9.109375" style="70"/>
    <col min="7169" max="7169" width="6.6640625" style="70" customWidth="1"/>
    <col min="7170" max="7170" width="52.109375" style="70" customWidth="1"/>
    <col min="7171" max="7172" width="22.109375" style="70" customWidth="1"/>
    <col min="7173" max="7173" width="0" style="70" hidden="1" customWidth="1"/>
    <col min="7174" max="7424" width="9.109375" style="70"/>
    <col min="7425" max="7425" width="6.6640625" style="70" customWidth="1"/>
    <col min="7426" max="7426" width="52.109375" style="70" customWidth="1"/>
    <col min="7427" max="7428" width="22.109375" style="70" customWidth="1"/>
    <col min="7429" max="7429" width="0" style="70" hidden="1" customWidth="1"/>
    <col min="7430" max="7680" width="9.109375" style="70"/>
    <col min="7681" max="7681" width="6.6640625" style="70" customWidth="1"/>
    <col min="7682" max="7682" width="52.109375" style="70" customWidth="1"/>
    <col min="7683" max="7684" width="22.109375" style="70" customWidth="1"/>
    <col min="7685" max="7685" width="0" style="70" hidden="1" customWidth="1"/>
    <col min="7686" max="7936" width="9.109375" style="70"/>
    <col min="7937" max="7937" width="6.6640625" style="70" customWidth="1"/>
    <col min="7938" max="7938" width="52.109375" style="70" customWidth="1"/>
    <col min="7939" max="7940" width="22.109375" style="70" customWidth="1"/>
    <col min="7941" max="7941" width="0" style="70" hidden="1" customWidth="1"/>
    <col min="7942" max="8192" width="9.109375" style="70"/>
    <col min="8193" max="8193" width="6.6640625" style="70" customWidth="1"/>
    <col min="8194" max="8194" width="52.109375" style="70" customWidth="1"/>
    <col min="8195" max="8196" width="22.109375" style="70" customWidth="1"/>
    <col min="8197" max="8197" width="0" style="70" hidden="1" customWidth="1"/>
    <col min="8198" max="8448" width="9.109375" style="70"/>
    <col min="8449" max="8449" width="6.6640625" style="70" customWidth="1"/>
    <col min="8450" max="8450" width="52.109375" style="70" customWidth="1"/>
    <col min="8451" max="8452" width="22.109375" style="70" customWidth="1"/>
    <col min="8453" max="8453" width="0" style="70" hidden="1" customWidth="1"/>
    <col min="8454" max="8704" width="9.109375" style="70"/>
    <col min="8705" max="8705" width="6.6640625" style="70" customWidth="1"/>
    <col min="8706" max="8706" width="52.109375" style="70" customWidth="1"/>
    <col min="8707" max="8708" width="22.109375" style="70" customWidth="1"/>
    <col min="8709" max="8709" width="0" style="70" hidden="1" customWidth="1"/>
    <col min="8710" max="8960" width="9.109375" style="70"/>
    <col min="8961" max="8961" width="6.6640625" style="70" customWidth="1"/>
    <col min="8962" max="8962" width="52.109375" style="70" customWidth="1"/>
    <col min="8963" max="8964" width="22.109375" style="70" customWidth="1"/>
    <col min="8965" max="8965" width="0" style="70" hidden="1" customWidth="1"/>
    <col min="8966" max="9216" width="9.109375" style="70"/>
    <col min="9217" max="9217" width="6.6640625" style="70" customWidth="1"/>
    <col min="9218" max="9218" width="52.109375" style="70" customWidth="1"/>
    <col min="9219" max="9220" width="22.109375" style="70" customWidth="1"/>
    <col min="9221" max="9221" width="0" style="70" hidden="1" customWidth="1"/>
    <col min="9222" max="9472" width="9.109375" style="70"/>
    <col min="9473" max="9473" width="6.6640625" style="70" customWidth="1"/>
    <col min="9474" max="9474" width="52.109375" style="70" customWidth="1"/>
    <col min="9475" max="9476" width="22.109375" style="70" customWidth="1"/>
    <col min="9477" max="9477" width="0" style="70" hidden="1" customWidth="1"/>
    <col min="9478" max="9728" width="9.109375" style="70"/>
    <col min="9729" max="9729" width="6.6640625" style="70" customWidth="1"/>
    <col min="9730" max="9730" width="52.109375" style="70" customWidth="1"/>
    <col min="9731" max="9732" width="22.109375" style="70" customWidth="1"/>
    <col min="9733" max="9733" width="0" style="70" hidden="1" customWidth="1"/>
    <col min="9734" max="9984" width="9.109375" style="70"/>
    <col min="9985" max="9985" width="6.6640625" style="70" customWidth="1"/>
    <col min="9986" max="9986" width="52.109375" style="70" customWidth="1"/>
    <col min="9987" max="9988" width="22.109375" style="70" customWidth="1"/>
    <col min="9989" max="9989" width="0" style="70" hidden="1" customWidth="1"/>
    <col min="9990" max="10240" width="9.109375" style="70"/>
    <col min="10241" max="10241" width="6.6640625" style="70" customWidth="1"/>
    <col min="10242" max="10242" width="52.109375" style="70" customWidth="1"/>
    <col min="10243" max="10244" width="22.109375" style="70" customWidth="1"/>
    <col min="10245" max="10245" width="0" style="70" hidden="1" customWidth="1"/>
    <col min="10246" max="10496" width="9.109375" style="70"/>
    <col min="10497" max="10497" width="6.6640625" style="70" customWidth="1"/>
    <col min="10498" max="10498" width="52.109375" style="70" customWidth="1"/>
    <col min="10499" max="10500" width="22.109375" style="70" customWidth="1"/>
    <col min="10501" max="10501" width="0" style="70" hidden="1" customWidth="1"/>
    <col min="10502" max="10752" width="9.109375" style="70"/>
    <col min="10753" max="10753" width="6.6640625" style="70" customWidth="1"/>
    <col min="10754" max="10754" width="52.109375" style="70" customWidth="1"/>
    <col min="10755" max="10756" width="22.109375" style="70" customWidth="1"/>
    <col min="10757" max="10757" width="0" style="70" hidden="1" customWidth="1"/>
    <col min="10758" max="11008" width="9.109375" style="70"/>
    <col min="11009" max="11009" width="6.6640625" style="70" customWidth="1"/>
    <col min="11010" max="11010" width="52.109375" style="70" customWidth="1"/>
    <col min="11011" max="11012" width="22.109375" style="70" customWidth="1"/>
    <col min="11013" max="11013" width="0" style="70" hidden="1" customWidth="1"/>
    <col min="11014" max="11264" width="9.109375" style="70"/>
    <col min="11265" max="11265" width="6.6640625" style="70" customWidth="1"/>
    <col min="11266" max="11266" width="52.109375" style="70" customWidth="1"/>
    <col min="11267" max="11268" width="22.109375" style="70" customWidth="1"/>
    <col min="11269" max="11269" width="0" style="70" hidden="1" customWidth="1"/>
    <col min="11270" max="11520" width="9.109375" style="70"/>
    <col min="11521" max="11521" width="6.6640625" style="70" customWidth="1"/>
    <col min="11522" max="11522" width="52.109375" style="70" customWidth="1"/>
    <col min="11523" max="11524" width="22.109375" style="70" customWidth="1"/>
    <col min="11525" max="11525" width="0" style="70" hidden="1" customWidth="1"/>
    <col min="11526" max="11776" width="9.109375" style="70"/>
    <col min="11777" max="11777" width="6.6640625" style="70" customWidth="1"/>
    <col min="11778" max="11778" width="52.109375" style="70" customWidth="1"/>
    <col min="11779" max="11780" width="22.109375" style="70" customWidth="1"/>
    <col min="11781" max="11781" width="0" style="70" hidden="1" customWidth="1"/>
    <col min="11782" max="12032" width="9.109375" style="70"/>
    <col min="12033" max="12033" width="6.6640625" style="70" customWidth="1"/>
    <col min="12034" max="12034" width="52.109375" style="70" customWidth="1"/>
    <col min="12035" max="12036" width="22.109375" style="70" customWidth="1"/>
    <col min="12037" max="12037" width="0" style="70" hidden="1" customWidth="1"/>
    <col min="12038" max="12288" width="9.109375" style="70"/>
    <col min="12289" max="12289" width="6.6640625" style="70" customWidth="1"/>
    <col min="12290" max="12290" width="52.109375" style="70" customWidth="1"/>
    <col min="12291" max="12292" width="22.109375" style="70" customWidth="1"/>
    <col min="12293" max="12293" width="0" style="70" hidden="1" customWidth="1"/>
    <col min="12294" max="12544" width="9.109375" style="70"/>
    <col min="12545" max="12545" width="6.6640625" style="70" customWidth="1"/>
    <col min="12546" max="12546" width="52.109375" style="70" customWidth="1"/>
    <col min="12547" max="12548" width="22.109375" style="70" customWidth="1"/>
    <col min="12549" max="12549" width="0" style="70" hidden="1" customWidth="1"/>
    <col min="12550" max="12800" width="9.109375" style="70"/>
    <col min="12801" max="12801" width="6.6640625" style="70" customWidth="1"/>
    <col min="12802" max="12802" width="52.109375" style="70" customWidth="1"/>
    <col min="12803" max="12804" width="22.109375" style="70" customWidth="1"/>
    <col min="12805" max="12805" width="0" style="70" hidden="1" customWidth="1"/>
    <col min="12806" max="13056" width="9.109375" style="70"/>
    <col min="13057" max="13057" width="6.6640625" style="70" customWidth="1"/>
    <col min="13058" max="13058" width="52.109375" style="70" customWidth="1"/>
    <col min="13059" max="13060" width="22.109375" style="70" customWidth="1"/>
    <col min="13061" max="13061" width="0" style="70" hidden="1" customWidth="1"/>
    <col min="13062" max="13312" width="9.109375" style="70"/>
    <col min="13313" max="13313" width="6.6640625" style="70" customWidth="1"/>
    <col min="13314" max="13314" width="52.109375" style="70" customWidth="1"/>
    <col min="13315" max="13316" width="22.109375" style="70" customWidth="1"/>
    <col min="13317" max="13317" width="0" style="70" hidden="1" customWidth="1"/>
    <col min="13318" max="13568" width="9.109375" style="70"/>
    <col min="13569" max="13569" width="6.6640625" style="70" customWidth="1"/>
    <col min="13570" max="13570" width="52.109375" style="70" customWidth="1"/>
    <col min="13571" max="13572" width="22.109375" style="70" customWidth="1"/>
    <col min="13573" max="13573" width="0" style="70" hidden="1" customWidth="1"/>
    <col min="13574" max="13824" width="9.109375" style="70"/>
    <col min="13825" max="13825" width="6.6640625" style="70" customWidth="1"/>
    <col min="13826" max="13826" width="52.109375" style="70" customWidth="1"/>
    <col min="13827" max="13828" width="22.109375" style="70" customWidth="1"/>
    <col min="13829" max="13829" width="0" style="70" hidden="1" customWidth="1"/>
    <col min="13830" max="14080" width="9.109375" style="70"/>
    <col min="14081" max="14081" width="6.6640625" style="70" customWidth="1"/>
    <col min="14082" max="14082" width="52.109375" style="70" customWidth="1"/>
    <col min="14083" max="14084" width="22.109375" style="70" customWidth="1"/>
    <col min="14085" max="14085" width="0" style="70" hidden="1" customWidth="1"/>
    <col min="14086" max="14336" width="9.109375" style="70"/>
    <col min="14337" max="14337" width="6.6640625" style="70" customWidth="1"/>
    <col min="14338" max="14338" width="52.109375" style="70" customWidth="1"/>
    <col min="14339" max="14340" width="22.109375" style="70" customWidth="1"/>
    <col min="14341" max="14341" width="0" style="70" hidden="1" customWidth="1"/>
    <col min="14342" max="14592" width="9.109375" style="70"/>
    <col min="14593" max="14593" width="6.6640625" style="70" customWidth="1"/>
    <col min="14594" max="14594" width="52.109375" style="70" customWidth="1"/>
    <col min="14595" max="14596" width="22.109375" style="70" customWidth="1"/>
    <col min="14597" max="14597" width="0" style="70" hidden="1" customWidth="1"/>
    <col min="14598" max="14848" width="9.109375" style="70"/>
    <col min="14849" max="14849" width="6.6640625" style="70" customWidth="1"/>
    <col min="14850" max="14850" width="52.109375" style="70" customWidth="1"/>
    <col min="14851" max="14852" width="22.109375" style="70" customWidth="1"/>
    <col min="14853" max="14853" width="0" style="70" hidden="1" customWidth="1"/>
    <col min="14854" max="15104" width="9.109375" style="70"/>
    <col min="15105" max="15105" width="6.6640625" style="70" customWidth="1"/>
    <col min="15106" max="15106" width="52.109375" style="70" customWidth="1"/>
    <col min="15107" max="15108" width="22.109375" style="70" customWidth="1"/>
    <col min="15109" max="15109" width="0" style="70" hidden="1" customWidth="1"/>
    <col min="15110" max="15360" width="9.109375" style="70"/>
    <col min="15361" max="15361" width="6.6640625" style="70" customWidth="1"/>
    <col min="15362" max="15362" width="52.109375" style="70" customWidth="1"/>
    <col min="15363" max="15364" width="22.109375" style="70" customWidth="1"/>
    <col min="15365" max="15365" width="0" style="70" hidden="1" customWidth="1"/>
    <col min="15366" max="15616" width="9.109375" style="70"/>
    <col min="15617" max="15617" width="6.6640625" style="70" customWidth="1"/>
    <col min="15618" max="15618" width="52.109375" style="70" customWidth="1"/>
    <col min="15619" max="15620" width="22.109375" style="70" customWidth="1"/>
    <col min="15621" max="15621" width="0" style="70" hidden="1" customWidth="1"/>
    <col min="15622" max="15872" width="9.109375" style="70"/>
    <col min="15873" max="15873" width="6.6640625" style="70" customWidth="1"/>
    <col min="15874" max="15874" width="52.109375" style="70" customWidth="1"/>
    <col min="15875" max="15876" width="22.109375" style="70" customWidth="1"/>
    <col min="15877" max="15877" width="0" style="70" hidden="1" customWidth="1"/>
    <col min="15878" max="16128" width="9.109375" style="70"/>
    <col min="16129" max="16129" width="6.6640625" style="70" customWidth="1"/>
    <col min="16130" max="16130" width="52.109375" style="70" customWidth="1"/>
    <col min="16131" max="16132" width="22.109375" style="70" customWidth="1"/>
    <col min="16133" max="16133" width="0" style="70" hidden="1" customWidth="1"/>
    <col min="16134" max="16384" width="9.109375" style="70"/>
  </cols>
  <sheetData>
    <row r="1" spans="1:5" ht="14.4" x14ac:dyDescent="0.3">
      <c r="A1"/>
      <c r="B1"/>
      <c r="C1" s="351" t="s">
        <v>849</v>
      </c>
      <c r="D1" s="351"/>
      <c r="E1"/>
    </row>
    <row r="3" spans="1:5" ht="14.4" x14ac:dyDescent="0.3">
      <c r="A3"/>
      <c r="B3"/>
      <c r="C3" s="352"/>
      <c r="D3" s="352"/>
      <c r="E3"/>
    </row>
    <row r="5" spans="1:5" ht="14.4" x14ac:dyDescent="0.3">
      <c r="A5"/>
      <c r="B5"/>
      <c r="C5" s="353"/>
      <c r="D5" s="353"/>
      <c r="E5"/>
    </row>
    <row r="7" spans="1:5" ht="14.4" x14ac:dyDescent="0.3">
      <c r="A7"/>
      <c r="B7"/>
      <c r="C7" s="354" t="s">
        <v>850</v>
      </c>
      <c r="D7" s="354"/>
      <c r="E7"/>
    </row>
    <row r="8" spans="1:5" s="37" customFormat="1" x14ac:dyDescent="0.25">
      <c r="B8" s="38"/>
      <c r="C8" s="38"/>
      <c r="D8" s="38"/>
      <c r="E8" s="39"/>
    </row>
    <row r="9" spans="1:5" s="37" customFormat="1" ht="15.6" x14ac:dyDescent="0.3">
      <c r="A9" s="40"/>
      <c r="B9" s="358" t="s">
        <v>36</v>
      </c>
      <c r="C9" s="358"/>
      <c r="D9" s="358"/>
      <c r="E9" s="40"/>
    </row>
    <row r="10" spans="1:5" s="37" customFormat="1" ht="13.8" x14ac:dyDescent="0.25">
      <c r="A10" s="41"/>
      <c r="B10" s="359"/>
      <c r="C10" s="359"/>
      <c r="D10" s="359"/>
      <c r="E10" s="39"/>
    </row>
    <row r="11" spans="1:5" s="37" customFormat="1" ht="13.8" x14ac:dyDescent="0.3">
      <c r="A11" s="41" t="s">
        <v>39</v>
      </c>
      <c r="B11" s="360" t="s">
        <v>408</v>
      </c>
      <c r="C11" s="360"/>
      <c r="D11" s="360"/>
      <c r="E11" s="42"/>
    </row>
    <row r="12" spans="1:5" s="37" customFormat="1" x14ac:dyDescent="0.3">
      <c r="A12" s="43"/>
      <c r="B12" s="361"/>
      <c r="C12" s="361"/>
      <c r="D12" s="361"/>
      <c r="E12" s="361"/>
    </row>
    <row r="13" spans="1:5" s="46" customFormat="1" ht="25.5" customHeight="1" x14ac:dyDescent="0.3">
      <c r="A13" s="44" t="s">
        <v>40</v>
      </c>
      <c r="B13" s="45" t="s">
        <v>41</v>
      </c>
      <c r="C13" s="45" t="s">
        <v>42</v>
      </c>
      <c r="D13" s="45" t="s">
        <v>43</v>
      </c>
      <c r="E13" s="45" t="s">
        <v>44</v>
      </c>
    </row>
    <row r="14" spans="1:5" s="49" customFormat="1" x14ac:dyDescent="0.25">
      <c r="A14" s="47">
        <v>1</v>
      </c>
      <c r="B14" s="48">
        <v>2</v>
      </c>
      <c r="C14" s="48">
        <v>3</v>
      </c>
      <c r="D14" s="48">
        <v>4</v>
      </c>
      <c r="E14" s="48">
        <v>5</v>
      </c>
    </row>
    <row r="15" spans="1:5" s="49" customFormat="1" ht="2.25" customHeight="1" x14ac:dyDescent="0.25">
      <c r="A15" s="345"/>
      <c r="B15" s="345"/>
      <c r="C15" s="345"/>
      <c r="D15" s="345"/>
    </row>
    <row r="16" spans="1:5" s="37" customFormat="1" ht="15.75" customHeight="1" x14ac:dyDescent="0.3">
      <c r="A16" s="346" t="s">
        <v>46</v>
      </c>
      <c r="B16" s="347"/>
      <c r="C16" s="347"/>
      <c r="D16" s="348"/>
      <c r="E16" s="51"/>
    </row>
    <row r="17" spans="1:5" s="57" customFormat="1" ht="26.4" x14ac:dyDescent="0.3">
      <c r="A17" s="52" t="s">
        <v>21</v>
      </c>
      <c r="B17" s="53" t="s">
        <v>47</v>
      </c>
      <c r="C17" s="54" t="s">
        <v>48</v>
      </c>
      <c r="D17" s="55">
        <v>0.2505</v>
      </c>
      <c r="E17" s="56" t="s">
        <v>49</v>
      </c>
    </row>
    <row r="18" spans="1:5" s="62" customFormat="1" hidden="1" outlineLevel="2" x14ac:dyDescent="0.3">
      <c r="A18" s="58"/>
      <c r="B18" s="59" t="s">
        <v>50</v>
      </c>
      <c r="C18" s="60" t="s">
        <v>51</v>
      </c>
      <c r="D18" s="60">
        <v>3.9380000000000002</v>
      </c>
      <c r="E18" s="61" t="s">
        <v>52</v>
      </c>
    </row>
    <row r="19" spans="1:5" s="62" customFormat="1" hidden="1" outlineLevel="2" x14ac:dyDescent="0.3">
      <c r="A19" s="58"/>
      <c r="B19" s="59" t="s">
        <v>53</v>
      </c>
      <c r="C19" s="60" t="s">
        <v>51</v>
      </c>
      <c r="D19" s="60">
        <v>3.71</v>
      </c>
      <c r="E19" s="61" t="s">
        <v>54</v>
      </c>
    </row>
    <row r="20" spans="1:5" s="62" customFormat="1" hidden="1" outlineLevel="2" x14ac:dyDescent="0.3">
      <c r="A20" s="58"/>
      <c r="B20" s="59" t="s">
        <v>55</v>
      </c>
      <c r="C20" s="60" t="s">
        <v>56</v>
      </c>
      <c r="D20" s="60">
        <v>0.48346499999999998</v>
      </c>
      <c r="E20" s="61" t="s">
        <v>57</v>
      </c>
    </row>
    <row r="21" spans="1:5" s="62" customFormat="1" hidden="1" outlineLevel="2" x14ac:dyDescent="0.3">
      <c r="A21" s="58"/>
      <c r="B21" s="59" t="s">
        <v>58</v>
      </c>
      <c r="C21" s="60" t="s">
        <v>56</v>
      </c>
      <c r="D21" s="60">
        <v>1.774</v>
      </c>
      <c r="E21" s="61" t="s">
        <v>59</v>
      </c>
    </row>
    <row r="22" spans="1:5" s="62" customFormat="1" hidden="1" outlineLevel="2" x14ac:dyDescent="0.3">
      <c r="A22" s="58"/>
      <c r="B22" s="59" t="s">
        <v>60</v>
      </c>
      <c r="C22" s="60" t="s">
        <v>56</v>
      </c>
      <c r="D22" s="60">
        <v>0.26051999999999997</v>
      </c>
      <c r="E22" s="61" t="s">
        <v>61</v>
      </c>
    </row>
    <row r="23" spans="1:5" s="62" customFormat="1" hidden="1" outlineLevel="2" x14ac:dyDescent="0.3">
      <c r="A23" s="58"/>
      <c r="B23" s="59" t="s">
        <v>62</v>
      </c>
      <c r="C23" s="60" t="s">
        <v>56</v>
      </c>
      <c r="D23" s="60">
        <v>1.1919999999999999</v>
      </c>
      <c r="E23" s="61" t="s">
        <v>63</v>
      </c>
    </row>
    <row r="24" spans="1:5" s="62" customFormat="1" hidden="1" outlineLevel="2" x14ac:dyDescent="0.3">
      <c r="A24" s="58"/>
      <c r="B24" s="59" t="s">
        <v>64</v>
      </c>
      <c r="C24" s="60" t="s">
        <v>65</v>
      </c>
      <c r="D24" s="60">
        <v>1.7529999999999999</v>
      </c>
      <c r="E24" s="61" t="s">
        <v>66</v>
      </c>
    </row>
    <row r="25" spans="1:5" s="68" customFormat="1" ht="22.8" outlineLevel="1" collapsed="1" x14ac:dyDescent="0.3">
      <c r="A25" s="63"/>
      <c r="B25" s="64" t="s">
        <v>67</v>
      </c>
      <c r="C25" s="65" t="s">
        <v>65</v>
      </c>
      <c r="D25" s="66">
        <v>30.561</v>
      </c>
      <c r="E25" s="67" t="s">
        <v>68</v>
      </c>
    </row>
    <row r="26" spans="1:5" s="57" customFormat="1" ht="26.4" x14ac:dyDescent="0.3">
      <c r="A26" s="52" t="s">
        <v>23</v>
      </c>
      <c r="B26" s="53" t="s">
        <v>69</v>
      </c>
      <c r="C26" s="54" t="s">
        <v>48</v>
      </c>
      <c r="D26" s="55">
        <v>8.3500000000000005E-2</v>
      </c>
      <c r="E26" s="56" t="s">
        <v>70</v>
      </c>
    </row>
    <row r="27" spans="1:5" s="62" customFormat="1" hidden="1" outlineLevel="2" x14ac:dyDescent="0.3">
      <c r="A27" s="58"/>
      <c r="B27" s="59" t="s">
        <v>50</v>
      </c>
      <c r="C27" s="60" t="s">
        <v>51</v>
      </c>
      <c r="D27" s="60">
        <v>1.3129999999999999</v>
      </c>
      <c r="E27" s="61" t="s">
        <v>71</v>
      </c>
    </row>
    <row r="28" spans="1:5" s="62" customFormat="1" hidden="1" outlineLevel="2" x14ac:dyDescent="0.3">
      <c r="A28" s="58"/>
      <c r="B28" s="59" t="s">
        <v>53</v>
      </c>
      <c r="C28" s="60" t="s">
        <v>51</v>
      </c>
      <c r="D28" s="60">
        <v>1.159</v>
      </c>
      <c r="E28" s="61" t="s">
        <v>72</v>
      </c>
    </row>
    <row r="29" spans="1:5" s="62" customFormat="1" hidden="1" outlineLevel="2" x14ac:dyDescent="0.3">
      <c r="A29" s="58"/>
      <c r="B29" s="59" t="s">
        <v>55</v>
      </c>
      <c r="C29" s="60" t="s">
        <v>56</v>
      </c>
      <c r="D29" s="60">
        <v>0.14779500000000001</v>
      </c>
      <c r="E29" s="61" t="s">
        <v>73</v>
      </c>
    </row>
    <row r="30" spans="1:5" s="62" customFormat="1" hidden="1" outlineLevel="2" x14ac:dyDescent="0.3">
      <c r="A30" s="58"/>
      <c r="B30" s="59" t="s">
        <v>58</v>
      </c>
      <c r="C30" s="60" t="s">
        <v>56</v>
      </c>
      <c r="D30" s="60">
        <v>0.59118000000000004</v>
      </c>
      <c r="E30" s="61" t="s">
        <v>74</v>
      </c>
    </row>
    <row r="31" spans="1:5" s="62" customFormat="1" hidden="1" outlineLevel="2" x14ac:dyDescent="0.3">
      <c r="A31" s="58"/>
      <c r="B31" s="59" t="s">
        <v>60</v>
      </c>
      <c r="C31" s="60" t="s">
        <v>56</v>
      </c>
      <c r="D31" s="60">
        <v>6.1789999999999998E-2</v>
      </c>
      <c r="E31" s="61" t="s">
        <v>75</v>
      </c>
    </row>
    <row r="32" spans="1:5" s="62" customFormat="1" hidden="1" outlineLevel="2" x14ac:dyDescent="0.3">
      <c r="A32" s="58"/>
      <c r="B32" s="59" t="s">
        <v>62</v>
      </c>
      <c r="C32" s="60" t="s">
        <v>56</v>
      </c>
      <c r="D32" s="60">
        <v>0.35821500000000001</v>
      </c>
      <c r="E32" s="61" t="s">
        <v>76</v>
      </c>
    </row>
    <row r="33" spans="1:5" s="62" customFormat="1" hidden="1" outlineLevel="2" x14ac:dyDescent="0.3">
      <c r="A33" s="58"/>
      <c r="B33" s="59" t="s">
        <v>64</v>
      </c>
      <c r="C33" s="60" t="s">
        <v>65</v>
      </c>
      <c r="D33" s="60">
        <v>0.41749999999999998</v>
      </c>
      <c r="E33" s="61" t="s">
        <v>77</v>
      </c>
    </row>
    <row r="34" spans="1:5" s="68" customFormat="1" outlineLevel="1" collapsed="1" x14ac:dyDescent="0.3">
      <c r="A34" s="63"/>
      <c r="B34" s="64" t="s">
        <v>78</v>
      </c>
      <c r="C34" s="65" t="s">
        <v>65</v>
      </c>
      <c r="D34" s="66">
        <v>9.1850000000000005</v>
      </c>
      <c r="E34" s="67" t="s">
        <v>79</v>
      </c>
    </row>
    <row r="35" spans="1:5" s="57" customFormat="1" ht="26.4" x14ac:dyDescent="0.3">
      <c r="A35" s="52" t="s">
        <v>25</v>
      </c>
      <c r="B35" s="53" t="s">
        <v>80</v>
      </c>
      <c r="C35" s="54" t="s">
        <v>81</v>
      </c>
      <c r="D35" s="55">
        <v>1.67</v>
      </c>
      <c r="E35" s="56" t="s">
        <v>82</v>
      </c>
    </row>
    <row r="36" spans="1:5" s="62" customFormat="1" hidden="1" outlineLevel="2" x14ac:dyDescent="0.3">
      <c r="A36" s="58"/>
      <c r="B36" s="59" t="s">
        <v>83</v>
      </c>
      <c r="C36" s="60" t="s">
        <v>51</v>
      </c>
      <c r="D36" s="60">
        <v>70.808000000000007</v>
      </c>
      <c r="E36" s="61" t="s">
        <v>84</v>
      </c>
    </row>
    <row r="37" spans="1:5" s="62" customFormat="1" hidden="1" outlineLevel="2" x14ac:dyDescent="0.3">
      <c r="A37" s="58"/>
      <c r="B37" s="59" t="s">
        <v>53</v>
      </c>
      <c r="C37" s="60" t="s">
        <v>51</v>
      </c>
      <c r="D37" s="60">
        <v>1.637</v>
      </c>
      <c r="E37" s="61" t="s">
        <v>85</v>
      </c>
    </row>
    <row r="38" spans="1:5" s="62" customFormat="1" hidden="1" outlineLevel="2" x14ac:dyDescent="0.3">
      <c r="A38" s="58"/>
      <c r="B38" s="59" t="s">
        <v>86</v>
      </c>
      <c r="C38" s="60" t="s">
        <v>56</v>
      </c>
      <c r="D38" s="60">
        <v>0.68469999999999998</v>
      </c>
      <c r="E38" s="61" t="s">
        <v>87</v>
      </c>
    </row>
    <row r="39" spans="1:5" s="62" customFormat="1" hidden="1" outlineLevel="2" x14ac:dyDescent="0.3">
      <c r="A39" s="58"/>
      <c r="B39" s="59" t="s">
        <v>62</v>
      </c>
      <c r="C39" s="60" t="s">
        <v>56</v>
      </c>
      <c r="D39" s="60">
        <v>1.67E-2</v>
      </c>
      <c r="E39" s="61" t="s">
        <v>88</v>
      </c>
    </row>
    <row r="40" spans="1:5" s="62" customFormat="1" hidden="1" outlineLevel="2" x14ac:dyDescent="0.3">
      <c r="A40" s="58"/>
      <c r="B40" s="59" t="s">
        <v>89</v>
      </c>
      <c r="C40" s="60" t="s">
        <v>56</v>
      </c>
      <c r="D40" s="60">
        <v>0.93520000000000003</v>
      </c>
      <c r="E40" s="61" t="s">
        <v>90</v>
      </c>
    </row>
    <row r="41" spans="1:5" s="62" customFormat="1" hidden="1" outlineLevel="2" x14ac:dyDescent="0.3">
      <c r="A41" s="58"/>
      <c r="B41" s="59" t="s">
        <v>91</v>
      </c>
      <c r="C41" s="60" t="s">
        <v>56</v>
      </c>
      <c r="D41" s="60">
        <v>8.5670000000000002</v>
      </c>
      <c r="E41" s="61" t="s">
        <v>92</v>
      </c>
    </row>
    <row r="42" spans="1:5" s="62" customFormat="1" hidden="1" outlineLevel="2" x14ac:dyDescent="0.3">
      <c r="A42" s="58"/>
      <c r="B42" s="59" t="s">
        <v>93</v>
      </c>
      <c r="C42" s="60" t="s">
        <v>65</v>
      </c>
      <c r="D42" s="60">
        <v>8.35</v>
      </c>
      <c r="E42" s="61" t="s">
        <v>94</v>
      </c>
    </row>
    <row r="43" spans="1:5" s="62" customFormat="1" hidden="1" outlineLevel="2" x14ac:dyDescent="0.3">
      <c r="A43" s="58"/>
      <c r="B43" s="59" t="s">
        <v>95</v>
      </c>
      <c r="C43" s="60" t="s">
        <v>65</v>
      </c>
      <c r="D43" s="60">
        <v>8.3500000000000005E-2</v>
      </c>
      <c r="E43" s="61" t="s">
        <v>96</v>
      </c>
    </row>
    <row r="44" spans="1:5" s="62" customFormat="1" hidden="1" outlineLevel="2" x14ac:dyDescent="0.3">
      <c r="A44" s="58"/>
      <c r="B44" s="59" t="s">
        <v>97</v>
      </c>
      <c r="C44" s="60" t="s">
        <v>98</v>
      </c>
      <c r="D44" s="60">
        <v>167</v>
      </c>
      <c r="E44" s="61" t="s">
        <v>99</v>
      </c>
    </row>
    <row r="45" spans="1:5" s="68" customFormat="1" ht="22.8" outlineLevel="1" collapsed="1" x14ac:dyDescent="0.3">
      <c r="A45" s="63"/>
      <c r="B45" s="64" t="s">
        <v>100</v>
      </c>
      <c r="C45" s="65" t="s">
        <v>98</v>
      </c>
      <c r="D45" s="66">
        <v>167</v>
      </c>
      <c r="E45" s="67" t="s">
        <v>101</v>
      </c>
    </row>
    <row r="46" spans="1:5" s="37" customFormat="1" ht="15.75" customHeight="1" x14ac:dyDescent="0.3">
      <c r="A46" s="346" t="s">
        <v>102</v>
      </c>
      <c r="B46" s="347"/>
      <c r="C46" s="347"/>
      <c r="D46" s="348"/>
      <c r="E46" s="51"/>
    </row>
    <row r="47" spans="1:5" s="57" customFormat="1" ht="26.4" x14ac:dyDescent="0.3">
      <c r="A47" s="52" t="s">
        <v>27</v>
      </c>
      <c r="B47" s="53" t="s">
        <v>47</v>
      </c>
      <c r="C47" s="54" t="s">
        <v>48</v>
      </c>
      <c r="D47" s="55">
        <v>6.2E-2</v>
      </c>
      <c r="E47" s="56" t="s">
        <v>103</v>
      </c>
    </row>
    <row r="48" spans="1:5" s="62" customFormat="1" hidden="1" outlineLevel="2" x14ac:dyDescent="0.3">
      <c r="A48" s="58"/>
      <c r="B48" s="59" t="s">
        <v>50</v>
      </c>
      <c r="C48" s="60" t="s">
        <v>51</v>
      </c>
      <c r="D48" s="60">
        <v>0.97463999999999995</v>
      </c>
      <c r="E48" s="61" t="s">
        <v>104</v>
      </c>
    </row>
    <row r="49" spans="1:5" s="62" customFormat="1" hidden="1" outlineLevel="2" x14ac:dyDescent="0.3">
      <c r="A49" s="58"/>
      <c r="B49" s="59" t="s">
        <v>53</v>
      </c>
      <c r="C49" s="60" t="s">
        <v>51</v>
      </c>
      <c r="D49" s="60">
        <v>0.91822000000000004</v>
      </c>
      <c r="E49" s="61" t="s">
        <v>105</v>
      </c>
    </row>
    <row r="50" spans="1:5" s="62" customFormat="1" hidden="1" outlineLevel="2" x14ac:dyDescent="0.3">
      <c r="A50" s="58"/>
      <c r="B50" s="59" t="s">
        <v>55</v>
      </c>
      <c r="C50" s="60" t="s">
        <v>56</v>
      </c>
      <c r="D50" s="60">
        <v>0.11966</v>
      </c>
      <c r="E50" s="61" t="s">
        <v>106</v>
      </c>
    </row>
    <row r="51" spans="1:5" s="62" customFormat="1" hidden="1" outlineLevel="2" x14ac:dyDescent="0.3">
      <c r="A51" s="58"/>
      <c r="B51" s="59" t="s">
        <v>58</v>
      </c>
      <c r="C51" s="60" t="s">
        <v>56</v>
      </c>
      <c r="D51" s="60">
        <v>0.43896000000000002</v>
      </c>
      <c r="E51" s="61" t="s">
        <v>107</v>
      </c>
    </row>
    <row r="52" spans="1:5" s="62" customFormat="1" hidden="1" outlineLevel="2" x14ac:dyDescent="0.3">
      <c r="A52" s="58"/>
      <c r="B52" s="59" t="s">
        <v>60</v>
      </c>
      <c r="C52" s="60" t="s">
        <v>56</v>
      </c>
      <c r="D52" s="60">
        <v>6.4479999999999996E-2</v>
      </c>
      <c r="E52" s="61" t="s">
        <v>108</v>
      </c>
    </row>
    <row r="53" spans="1:5" s="62" customFormat="1" hidden="1" outlineLevel="2" x14ac:dyDescent="0.3">
      <c r="A53" s="58"/>
      <c r="B53" s="59" t="s">
        <v>62</v>
      </c>
      <c r="C53" s="60" t="s">
        <v>56</v>
      </c>
      <c r="D53" s="60">
        <v>0.29511999999999999</v>
      </c>
      <c r="E53" s="61" t="s">
        <v>109</v>
      </c>
    </row>
    <row r="54" spans="1:5" s="62" customFormat="1" hidden="1" outlineLevel="2" x14ac:dyDescent="0.3">
      <c r="A54" s="58"/>
      <c r="B54" s="59" t="s">
        <v>64</v>
      </c>
      <c r="C54" s="60" t="s">
        <v>65</v>
      </c>
      <c r="D54" s="60">
        <v>0.434</v>
      </c>
      <c r="E54" s="61" t="s">
        <v>110</v>
      </c>
    </row>
    <row r="55" spans="1:5" s="68" customFormat="1" ht="22.8" outlineLevel="1" collapsed="1" x14ac:dyDescent="0.3">
      <c r="A55" s="63"/>
      <c r="B55" s="64" t="s">
        <v>67</v>
      </c>
      <c r="C55" s="65" t="s">
        <v>65</v>
      </c>
      <c r="D55" s="66">
        <v>7.5640000000000001</v>
      </c>
      <c r="E55" s="67" t="s">
        <v>111</v>
      </c>
    </row>
    <row r="56" spans="1:5" s="57" customFormat="1" x14ac:dyDescent="0.3">
      <c r="A56" s="52" t="s">
        <v>29</v>
      </c>
      <c r="B56" s="53" t="s">
        <v>112</v>
      </c>
      <c r="C56" s="54" t="s">
        <v>48</v>
      </c>
      <c r="D56" s="55">
        <v>6.2E-2</v>
      </c>
      <c r="E56" s="56" t="s">
        <v>113</v>
      </c>
    </row>
    <row r="57" spans="1:5" s="62" customFormat="1" hidden="1" outlineLevel="2" x14ac:dyDescent="0.3">
      <c r="A57" s="58"/>
      <c r="B57" s="59" t="s">
        <v>114</v>
      </c>
      <c r="C57" s="60" t="s">
        <v>51</v>
      </c>
      <c r="D57" s="60">
        <v>11.16</v>
      </c>
      <c r="E57" s="61" t="s">
        <v>115</v>
      </c>
    </row>
    <row r="58" spans="1:5" s="62" customFormat="1" hidden="1" outlineLevel="2" x14ac:dyDescent="0.3">
      <c r="A58" s="58"/>
      <c r="B58" s="59" t="s">
        <v>53</v>
      </c>
      <c r="C58" s="60" t="s">
        <v>51</v>
      </c>
      <c r="D58" s="60">
        <v>1.1240000000000001</v>
      </c>
      <c r="E58" s="61" t="s">
        <v>116</v>
      </c>
    </row>
    <row r="59" spans="1:5" s="62" customFormat="1" hidden="1" outlineLevel="2" x14ac:dyDescent="0.3">
      <c r="A59" s="58"/>
      <c r="B59" s="59" t="s">
        <v>117</v>
      </c>
      <c r="C59" s="60" t="s">
        <v>56</v>
      </c>
      <c r="D59" s="60">
        <v>2.976</v>
      </c>
      <c r="E59" s="61" t="s">
        <v>118</v>
      </c>
    </row>
    <row r="60" spans="1:5" s="62" customFormat="1" hidden="1" outlineLevel="2" x14ac:dyDescent="0.3">
      <c r="A60" s="58"/>
      <c r="B60" s="59" t="s">
        <v>119</v>
      </c>
      <c r="C60" s="60" t="s">
        <v>56</v>
      </c>
      <c r="D60" s="60">
        <v>1.1160000000000001</v>
      </c>
      <c r="E60" s="61" t="s">
        <v>120</v>
      </c>
    </row>
    <row r="61" spans="1:5" s="62" customFormat="1" hidden="1" outlineLevel="2" x14ac:dyDescent="0.3">
      <c r="A61" s="58"/>
      <c r="B61" s="59" t="s">
        <v>89</v>
      </c>
      <c r="C61" s="60" t="s">
        <v>56</v>
      </c>
      <c r="D61" s="60">
        <v>8.0599999999999995E-3</v>
      </c>
      <c r="E61" s="61" t="s">
        <v>121</v>
      </c>
    </row>
    <row r="62" spans="1:5" s="62" customFormat="1" hidden="1" outlineLevel="2" x14ac:dyDescent="0.3">
      <c r="A62" s="58"/>
      <c r="B62" s="59" t="s">
        <v>64</v>
      </c>
      <c r="C62" s="60" t="s">
        <v>65</v>
      </c>
      <c r="D62" s="60">
        <v>1.24E-2</v>
      </c>
      <c r="E62" s="61" t="s">
        <v>122</v>
      </c>
    </row>
    <row r="63" spans="1:5" s="62" customFormat="1" hidden="1" outlineLevel="2" x14ac:dyDescent="0.3">
      <c r="A63" s="58"/>
      <c r="B63" s="59" t="s">
        <v>123</v>
      </c>
      <c r="C63" s="60" t="s">
        <v>65</v>
      </c>
      <c r="D63" s="60">
        <v>6.3239999999999998</v>
      </c>
      <c r="E63" s="61" t="s">
        <v>124</v>
      </c>
    </row>
    <row r="64" spans="1:5" s="62" customFormat="1" hidden="1" outlineLevel="2" x14ac:dyDescent="0.3">
      <c r="A64" s="58"/>
      <c r="B64" s="59" t="s">
        <v>125</v>
      </c>
      <c r="C64" s="60" t="s">
        <v>98</v>
      </c>
      <c r="D64" s="60">
        <v>15.5</v>
      </c>
      <c r="E64" s="61" t="s">
        <v>126</v>
      </c>
    </row>
    <row r="65" spans="1:5" s="68" customFormat="1" outlineLevel="1" collapsed="1" x14ac:dyDescent="0.3">
      <c r="A65" s="63"/>
      <c r="B65" s="64" t="s">
        <v>127</v>
      </c>
      <c r="C65" s="65" t="s">
        <v>65</v>
      </c>
      <c r="D65" s="66">
        <v>6.2930000000000001</v>
      </c>
      <c r="E65" s="67" t="s">
        <v>128</v>
      </c>
    </row>
    <row r="66" spans="1:5" s="57" customFormat="1" x14ac:dyDescent="0.3">
      <c r="A66" s="52" t="s">
        <v>31</v>
      </c>
      <c r="B66" s="53" t="s">
        <v>129</v>
      </c>
      <c r="C66" s="54" t="s">
        <v>130</v>
      </c>
      <c r="D66" s="55">
        <v>0.124</v>
      </c>
      <c r="E66" s="56" t="s">
        <v>131</v>
      </c>
    </row>
    <row r="67" spans="1:5" s="62" customFormat="1" hidden="1" outlineLevel="2" x14ac:dyDescent="0.3">
      <c r="A67" s="58"/>
      <c r="B67" s="59" t="s">
        <v>132</v>
      </c>
      <c r="C67" s="60" t="s">
        <v>51</v>
      </c>
      <c r="D67" s="60">
        <v>1.5669999999999999</v>
      </c>
      <c r="E67" s="61" t="s">
        <v>133</v>
      </c>
    </row>
    <row r="68" spans="1:5" s="62" customFormat="1" hidden="1" outlineLevel="2" x14ac:dyDescent="0.3">
      <c r="A68" s="58"/>
      <c r="B68" s="59" t="s">
        <v>53</v>
      </c>
      <c r="C68" s="60" t="s">
        <v>51</v>
      </c>
      <c r="D68" s="60">
        <v>4.7120000000000002E-2</v>
      </c>
      <c r="E68" s="61" t="s">
        <v>134</v>
      </c>
    </row>
    <row r="69" spans="1:5" s="62" customFormat="1" hidden="1" outlineLevel="2" x14ac:dyDescent="0.3">
      <c r="A69" s="58"/>
      <c r="B69" s="59" t="s">
        <v>86</v>
      </c>
      <c r="C69" s="60" t="s">
        <v>56</v>
      </c>
      <c r="D69" s="60">
        <v>1.984E-2</v>
      </c>
      <c r="E69" s="61" t="s">
        <v>135</v>
      </c>
    </row>
    <row r="70" spans="1:5" s="62" customFormat="1" hidden="1" outlineLevel="2" x14ac:dyDescent="0.3">
      <c r="A70" s="58"/>
      <c r="B70" s="59" t="s">
        <v>89</v>
      </c>
      <c r="C70" s="60" t="s">
        <v>56</v>
      </c>
      <c r="D70" s="60">
        <v>2.7279999999999999E-2</v>
      </c>
      <c r="E70" s="61" t="s">
        <v>136</v>
      </c>
    </row>
    <row r="71" spans="1:5" s="62" customFormat="1" hidden="1" outlineLevel="2" x14ac:dyDescent="0.3">
      <c r="A71" s="58"/>
      <c r="B71" s="59" t="s">
        <v>137</v>
      </c>
      <c r="C71" s="60" t="s">
        <v>130</v>
      </c>
      <c r="D71" s="60">
        <v>3.4719999999999998E-3</v>
      </c>
      <c r="E71" s="61" t="s">
        <v>138</v>
      </c>
    </row>
    <row r="72" spans="1:5" s="62" customFormat="1" hidden="1" outlineLevel="2" x14ac:dyDescent="0.3">
      <c r="A72" s="58"/>
      <c r="B72" s="59" t="s">
        <v>139</v>
      </c>
      <c r="C72" s="60" t="s">
        <v>130</v>
      </c>
      <c r="D72" s="60">
        <v>0.124</v>
      </c>
      <c r="E72" s="61" t="s">
        <v>140</v>
      </c>
    </row>
    <row r="73" spans="1:5" s="68" customFormat="1" outlineLevel="1" collapsed="1" x14ac:dyDescent="0.3">
      <c r="A73" s="63"/>
      <c r="B73" s="64" t="s">
        <v>141</v>
      </c>
      <c r="C73" s="65" t="s">
        <v>130</v>
      </c>
      <c r="D73" s="66">
        <v>0.124</v>
      </c>
      <c r="E73" s="67" t="s">
        <v>131</v>
      </c>
    </row>
    <row r="74" spans="1:5" s="57" customFormat="1" ht="26.4" x14ac:dyDescent="0.3">
      <c r="A74" s="52" t="s">
        <v>142</v>
      </c>
      <c r="B74" s="53" t="s">
        <v>143</v>
      </c>
      <c r="C74" s="54" t="s">
        <v>81</v>
      </c>
      <c r="D74" s="55">
        <v>0.62</v>
      </c>
      <c r="E74" s="56" t="s">
        <v>144</v>
      </c>
    </row>
    <row r="75" spans="1:5" s="62" customFormat="1" hidden="1" outlineLevel="2" x14ac:dyDescent="0.3">
      <c r="A75" s="58"/>
      <c r="B75" s="59" t="s">
        <v>145</v>
      </c>
      <c r="C75" s="60" t="s">
        <v>51</v>
      </c>
      <c r="D75" s="60">
        <v>29.177</v>
      </c>
      <c r="E75" s="61" t="s">
        <v>146</v>
      </c>
    </row>
    <row r="76" spans="1:5" s="62" customFormat="1" hidden="1" outlineLevel="2" x14ac:dyDescent="0.3">
      <c r="A76" s="58"/>
      <c r="B76" s="59" t="s">
        <v>53</v>
      </c>
      <c r="C76" s="60" t="s">
        <v>51</v>
      </c>
      <c r="D76" s="60">
        <v>0.54559999999999997</v>
      </c>
      <c r="E76" s="61" t="s">
        <v>147</v>
      </c>
    </row>
    <row r="77" spans="1:5" s="62" customFormat="1" hidden="1" outlineLevel="2" x14ac:dyDescent="0.3">
      <c r="A77" s="58"/>
      <c r="B77" s="59" t="s">
        <v>89</v>
      </c>
      <c r="C77" s="60" t="s">
        <v>56</v>
      </c>
      <c r="D77" s="60">
        <v>0.32240000000000002</v>
      </c>
      <c r="E77" s="61" t="s">
        <v>148</v>
      </c>
    </row>
    <row r="78" spans="1:5" s="62" customFormat="1" ht="24" hidden="1" outlineLevel="2" x14ac:dyDescent="0.3">
      <c r="A78" s="58"/>
      <c r="B78" s="59" t="s">
        <v>149</v>
      </c>
      <c r="C78" s="60" t="s">
        <v>56</v>
      </c>
      <c r="D78" s="60">
        <v>0.22320000000000001</v>
      </c>
      <c r="E78" s="61" t="s">
        <v>150</v>
      </c>
    </row>
    <row r="79" spans="1:5" s="62" customFormat="1" hidden="1" outlineLevel="2" x14ac:dyDescent="0.3">
      <c r="A79" s="58"/>
      <c r="B79" s="59" t="s">
        <v>151</v>
      </c>
      <c r="C79" s="60" t="s">
        <v>130</v>
      </c>
      <c r="D79" s="60">
        <v>3.1E-2</v>
      </c>
      <c r="E79" s="61" t="s">
        <v>152</v>
      </c>
    </row>
    <row r="80" spans="1:5" s="62" customFormat="1" hidden="1" outlineLevel="2" x14ac:dyDescent="0.3">
      <c r="A80" s="58"/>
      <c r="B80" s="59" t="s">
        <v>153</v>
      </c>
      <c r="C80" s="60" t="s">
        <v>98</v>
      </c>
      <c r="D80" s="60">
        <v>63.24</v>
      </c>
      <c r="E80" s="61" t="s">
        <v>154</v>
      </c>
    </row>
    <row r="81" spans="1:5" s="62" customFormat="1" hidden="1" outlineLevel="2" x14ac:dyDescent="0.3">
      <c r="A81" s="58"/>
      <c r="B81" s="59" t="s">
        <v>155</v>
      </c>
      <c r="C81" s="60" t="s">
        <v>156</v>
      </c>
      <c r="D81" s="60">
        <v>0.31</v>
      </c>
      <c r="E81" s="61" t="s">
        <v>157</v>
      </c>
    </row>
    <row r="82" spans="1:5" s="68" customFormat="1" ht="34.200000000000003" outlineLevel="1" collapsed="1" x14ac:dyDescent="0.3">
      <c r="A82" s="63"/>
      <c r="B82" s="64" t="s">
        <v>158</v>
      </c>
      <c r="C82" s="65" t="s">
        <v>98</v>
      </c>
      <c r="D82" s="66">
        <v>62</v>
      </c>
      <c r="E82" s="67" t="s">
        <v>159</v>
      </c>
    </row>
    <row r="83" spans="1:5" s="37" customFormat="1" ht="15.75" customHeight="1" x14ac:dyDescent="0.3">
      <c r="A83" s="346" t="s">
        <v>160</v>
      </c>
      <c r="B83" s="347"/>
      <c r="C83" s="347"/>
      <c r="D83" s="348"/>
      <c r="E83" s="51"/>
    </row>
    <row r="84" spans="1:5" s="57" customFormat="1" ht="66" x14ac:dyDescent="0.3">
      <c r="A84" s="52" t="s">
        <v>161</v>
      </c>
      <c r="B84" s="53" t="s">
        <v>162</v>
      </c>
      <c r="C84" s="54" t="s">
        <v>163</v>
      </c>
      <c r="D84" s="55">
        <v>1.02</v>
      </c>
      <c r="E84" s="56" t="s">
        <v>164</v>
      </c>
    </row>
    <row r="85" spans="1:5" s="62" customFormat="1" hidden="1" outlineLevel="2" x14ac:dyDescent="0.3">
      <c r="A85" s="58"/>
      <c r="B85" s="59" t="s">
        <v>145</v>
      </c>
      <c r="C85" s="60" t="s">
        <v>51</v>
      </c>
      <c r="D85" s="60">
        <v>77.602000000000004</v>
      </c>
      <c r="E85" s="61" t="s">
        <v>165</v>
      </c>
    </row>
    <row r="86" spans="1:5" s="62" customFormat="1" hidden="1" outlineLevel="2" x14ac:dyDescent="0.3">
      <c r="A86" s="58"/>
      <c r="B86" s="59" t="s">
        <v>53</v>
      </c>
      <c r="C86" s="60" t="s">
        <v>51</v>
      </c>
      <c r="D86" s="60">
        <v>0.73440000000000005</v>
      </c>
      <c r="E86" s="61" t="s">
        <v>166</v>
      </c>
    </row>
    <row r="87" spans="1:5" s="62" customFormat="1" hidden="1" outlineLevel="2" x14ac:dyDescent="0.3">
      <c r="A87" s="58"/>
      <c r="B87" s="59" t="s">
        <v>86</v>
      </c>
      <c r="C87" s="60" t="s">
        <v>56</v>
      </c>
      <c r="D87" s="60">
        <v>0.69359999999999999</v>
      </c>
      <c r="E87" s="61" t="s">
        <v>167</v>
      </c>
    </row>
    <row r="88" spans="1:5" s="62" customFormat="1" hidden="1" outlineLevel="2" x14ac:dyDescent="0.3">
      <c r="A88" s="58"/>
      <c r="B88" s="59" t="s">
        <v>89</v>
      </c>
      <c r="C88" s="60" t="s">
        <v>56</v>
      </c>
      <c r="D88" s="60">
        <v>4.0800000000000003E-2</v>
      </c>
      <c r="E88" s="61" t="s">
        <v>168</v>
      </c>
    </row>
    <row r="89" spans="1:5" s="62" customFormat="1" hidden="1" outlineLevel="2" x14ac:dyDescent="0.3">
      <c r="A89" s="58"/>
      <c r="B89" s="59" t="s">
        <v>26</v>
      </c>
      <c r="C89" s="60" t="s">
        <v>169</v>
      </c>
      <c r="D89" s="60">
        <v>102</v>
      </c>
      <c r="E89" s="61" t="s">
        <v>170</v>
      </c>
    </row>
    <row r="90" spans="1:5" s="62" customFormat="1" hidden="1" outlineLevel="2" x14ac:dyDescent="0.3">
      <c r="A90" s="58"/>
      <c r="B90" s="59" t="s">
        <v>171</v>
      </c>
      <c r="C90" s="60" t="s">
        <v>65</v>
      </c>
      <c r="D90" s="60">
        <v>2.0195999999999999E-2</v>
      </c>
      <c r="E90" s="61" t="s">
        <v>172</v>
      </c>
    </row>
    <row r="91" spans="1:5" s="62" customFormat="1" hidden="1" outlineLevel="2" x14ac:dyDescent="0.3">
      <c r="A91" s="58"/>
      <c r="B91" s="59" t="s">
        <v>173</v>
      </c>
      <c r="C91" s="60" t="s">
        <v>130</v>
      </c>
      <c r="D91" s="60">
        <v>1.0200000000000001E-3</v>
      </c>
      <c r="E91" s="61" t="s">
        <v>174</v>
      </c>
    </row>
    <row r="92" spans="1:5" s="62" customFormat="1" ht="24" hidden="1" outlineLevel="2" x14ac:dyDescent="0.3">
      <c r="A92" s="58"/>
      <c r="B92" s="59" t="s">
        <v>175</v>
      </c>
      <c r="C92" s="60" t="s">
        <v>65</v>
      </c>
      <c r="D92" s="60">
        <v>0.1734</v>
      </c>
      <c r="E92" s="61" t="s">
        <v>176</v>
      </c>
    </row>
    <row r="93" spans="1:5" s="62" customFormat="1" hidden="1" outlineLevel="2" x14ac:dyDescent="0.3">
      <c r="A93" s="58"/>
      <c r="B93" s="59" t="s">
        <v>177</v>
      </c>
      <c r="C93" s="60" t="s">
        <v>65</v>
      </c>
      <c r="D93" s="60">
        <v>5.1749999999999998</v>
      </c>
      <c r="E93" s="61" t="s">
        <v>178</v>
      </c>
    </row>
    <row r="94" spans="1:5" s="68" customFormat="1" ht="22.8" outlineLevel="1" collapsed="1" x14ac:dyDescent="0.3">
      <c r="A94" s="63"/>
      <c r="B94" s="64" t="s">
        <v>179</v>
      </c>
      <c r="C94" s="65" t="s">
        <v>180</v>
      </c>
      <c r="D94" s="66">
        <v>102</v>
      </c>
      <c r="E94" s="67" t="s">
        <v>181</v>
      </c>
    </row>
    <row r="95" spans="1:5" s="37" customFormat="1" ht="15.75" customHeight="1" x14ac:dyDescent="0.3">
      <c r="A95" s="346" t="s">
        <v>182</v>
      </c>
      <c r="B95" s="347"/>
      <c r="C95" s="347"/>
      <c r="D95" s="348"/>
      <c r="E95" s="51"/>
    </row>
    <row r="96" spans="1:5" s="57" customFormat="1" ht="52.8" x14ac:dyDescent="0.3">
      <c r="A96" s="52" t="s">
        <v>183</v>
      </c>
      <c r="B96" s="53" t="s">
        <v>184</v>
      </c>
      <c r="C96" s="54" t="s">
        <v>185</v>
      </c>
      <c r="D96" s="55">
        <v>1.6</v>
      </c>
      <c r="E96" s="56" t="s">
        <v>186</v>
      </c>
    </row>
    <row r="97" spans="1:5" s="62" customFormat="1" hidden="1" outlineLevel="2" x14ac:dyDescent="0.3">
      <c r="A97" s="58"/>
      <c r="B97" s="59" t="s">
        <v>114</v>
      </c>
      <c r="C97" s="60" t="s">
        <v>51</v>
      </c>
      <c r="D97" s="60">
        <v>16.655999999999999</v>
      </c>
      <c r="E97" s="61" t="s">
        <v>187</v>
      </c>
    </row>
    <row r="98" spans="1:5" s="62" customFormat="1" hidden="1" outlineLevel="2" x14ac:dyDescent="0.3">
      <c r="A98" s="58"/>
      <c r="B98" s="59" t="s">
        <v>53</v>
      </c>
      <c r="C98" s="60" t="s">
        <v>51</v>
      </c>
      <c r="D98" s="60">
        <v>0.38400000000000001</v>
      </c>
      <c r="E98" s="61" t="s">
        <v>188</v>
      </c>
    </row>
    <row r="99" spans="1:5" s="62" customFormat="1" hidden="1" outlineLevel="2" x14ac:dyDescent="0.3">
      <c r="A99" s="58"/>
      <c r="B99" s="59" t="s">
        <v>189</v>
      </c>
      <c r="C99" s="60" t="s">
        <v>56</v>
      </c>
      <c r="D99" s="60">
        <v>0.38400000000000001</v>
      </c>
      <c r="E99" s="61" t="s">
        <v>188</v>
      </c>
    </row>
    <row r="100" spans="1:5" s="62" customFormat="1" hidden="1" outlineLevel="2" x14ac:dyDescent="0.3">
      <c r="A100" s="58"/>
      <c r="B100" s="59" t="s">
        <v>190</v>
      </c>
      <c r="C100" s="60" t="s">
        <v>56</v>
      </c>
      <c r="D100" s="60">
        <v>0.38400000000000001</v>
      </c>
      <c r="E100" s="61" t="s">
        <v>188</v>
      </c>
    </row>
    <row r="101" spans="1:5" s="62" customFormat="1" hidden="1" outlineLevel="2" x14ac:dyDescent="0.3">
      <c r="A101" s="58"/>
      <c r="B101" s="59" t="s">
        <v>191</v>
      </c>
      <c r="C101" s="60" t="s">
        <v>65</v>
      </c>
      <c r="D101" s="60">
        <v>2.3839999999999999</v>
      </c>
      <c r="E101" s="61" t="s">
        <v>192</v>
      </c>
    </row>
    <row r="102" spans="1:5" s="62" customFormat="1" hidden="1" outlineLevel="2" x14ac:dyDescent="0.3">
      <c r="A102" s="58"/>
      <c r="B102" s="59" t="s">
        <v>193</v>
      </c>
      <c r="C102" s="60" t="s">
        <v>65</v>
      </c>
      <c r="D102" s="60">
        <v>0.128</v>
      </c>
      <c r="E102" s="61" t="s">
        <v>194</v>
      </c>
    </row>
    <row r="103" spans="1:5" s="68" customFormat="1" ht="22.8" outlineLevel="1" collapsed="1" x14ac:dyDescent="0.3">
      <c r="A103" s="63"/>
      <c r="B103" s="64" t="s">
        <v>195</v>
      </c>
      <c r="C103" s="65" t="s">
        <v>65</v>
      </c>
      <c r="D103" s="66">
        <v>0.25600000000000001</v>
      </c>
      <c r="E103" s="67" t="s">
        <v>196</v>
      </c>
    </row>
    <row r="104" spans="1:5" s="57" customFormat="1" ht="26.4" x14ac:dyDescent="0.3">
      <c r="A104" s="52" t="s">
        <v>197</v>
      </c>
      <c r="B104" s="53" t="s">
        <v>198</v>
      </c>
      <c r="C104" s="54" t="s">
        <v>185</v>
      </c>
      <c r="D104" s="55">
        <v>1.6</v>
      </c>
      <c r="E104" s="56" t="s">
        <v>186</v>
      </c>
    </row>
    <row r="105" spans="1:5" s="62" customFormat="1" hidden="1" outlineLevel="2" x14ac:dyDescent="0.3">
      <c r="A105" s="58"/>
      <c r="B105" s="59" t="s">
        <v>199</v>
      </c>
      <c r="C105" s="60" t="s">
        <v>51</v>
      </c>
      <c r="D105" s="60">
        <v>18.911999999999999</v>
      </c>
      <c r="E105" s="61" t="s">
        <v>200</v>
      </c>
    </row>
    <row r="106" spans="1:5" s="62" customFormat="1" hidden="1" outlineLevel="2" x14ac:dyDescent="0.3">
      <c r="A106" s="58"/>
      <c r="B106" s="59" t="s">
        <v>53</v>
      </c>
      <c r="C106" s="60" t="s">
        <v>51</v>
      </c>
      <c r="D106" s="60">
        <v>0.432</v>
      </c>
      <c r="E106" s="61" t="s">
        <v>201</v>
      </c>
    </row>
    <row r="107" spans="1:5" s="62" customFormat="1" hidden="1" outlineLevel="2" x14ac:dyDescent="0.3">
      <c r="A107" s="58"/>
      <c r="B107" s="59" t="s">
        <v>60</v>
      </c>
      <c r="C107" s="60" t="s">
        <v>56</v>
      </c>
      <c r="D107" s="60">
        <v>0.432</v>
      </c>
      <c r="E107" s="61" t="s">
        <v>201</v>
      </c>
    </row>
    <row r="108" spans="1:5" s="62" customFormat="1" hidden="1" outlineLevel="2" x14ac:dyDescent="0.3">
      <c r="A108" s="58"/>
      <c r="B108" s="59" t="s">
        <v>64</v>
      </c>
      <c r="C108" s="60" t="s">
        <v>65</v>
      </c>
      <c r="D108" s="60">
        <v>1.6</v>
      </c>
      <c r="E108" s="61" t="s">
        <v>202</v>
      </c>
    </row>
    <row r="109" spans="1:5" s="62" customFormat="1" hidden="1" outlineLevel="2" x14ac:dyDescent="0.3">
      <c r="A109" s="58"/>
      <c r="B109" s="59" t="s">
        <v>203</v>
      </c>
      <c r="C109" s="60" t="s">
        <v>130</v>
      </c>
      <c r="D109" s="60">
        <v>2.72E-4</v>
      </c>
      <c r="E109" s="61" t="s">
        <v>204</v>
      </c>
    </row>
    <row r="110" spans="1:5" s="62" customFormat="1" hidden="1" outlineLevel="2" x14ac:dyDescent="0.3">
      <c r="A110" s="58"/>
      <c r="B110" s="59" t="s">
        <v>205</v>
      </c>
      <c r="C110" s="60" t="s">
        <v>180</v>
      </c>
      <c r="D110" s="60">
        <v>16</v>
      </c>
      <c r="E110" s="61" t="s">
        <v>206</v>
      </c>
    </row>
    <row r="111" spans="1:5" s="62" customFormat="1" hidden="1" outlineLevel="2" x14ac:dyDescent="0.3">
      <c r="A111" s="58"/>
      <c r="B111" s="59" t="s">
        <v>207</v>
      </c>
      <c r="C111" s="60" t="s">
        <v>208</v>
      </c>
      <c r="D111" s="60">
        <v>0.24</v>
      </c>
      <c r="E111" s="61" t="s">
        <v>209</v>
      </c>
    </row>
    <row r="112" spans="1:5" s="62" customFormat="1" hidden="1" outlineLevel="2" x14ac:dyDescent="0.3">
      <c r="A112" s="58"/>
      <c r="B112" s="59" t="s">
        <v>210</v>
      </c>
      <c r="C112" s="60" t="s">
        <v>180</v>
      </c>
      <c r="D112" s="60">
        <v>16</v>
      </c>
      <c r="E112" s="61" t="s">
        <v>206</v>
      </c>
    </row>
    <row r="113" spans="1:5" s="68" customFormat="1" ht="22.8" outlineLevel="1" collapsed="1" x14ac:dyDescent="0.3">
      <c r="A113" s="63"/>
      <c r="B113" s="64" t="s">
        <v>211</v>
      </c>
      <c r="C113" s="65" t="s">
        <v>180</v>
      </c>
      <c r="D113" s="66">
        <v>8</v>
      </c>
      <c r="E113" s="67" t="s">
        <v>161</v>
      </c>
    </row>
    <row r="114" spans="1:5" s="68" customFormat="1" outlineLevel="1" x14ac:dyDescent="0.3">
      <c r="A114" s="63"/>
      <c r="B114" s="64" t="s">
        <v>212</v>
      </c>
      <c r="C114" s="65" t="s">
        <v>180</v>
      </c>
      <c r="D114" s="66">
        <v>8</v>
      </c>
      <c r="E114" s="67" t="s">
        <v>161</v>
      </c>
    </row>
    <row r="115" spans="1:5" s="37" customFormat="1" ht="15.75" customHeight="1" x14ac:dyDescent="0.3">
      <c r="A115" s="346" t="s">
        <v>213</v>
      </c>
      <c r="B115" s="347"/>
      <c r="C115" s="347"/>
      <c r="D115" s="348"/>
      <c r="E115" s="51"/>
    </row>
    <row r="116" spans="1:5" s="57" customFormat="1" x14ac:dyDescent="0.3">
      <c r="A116" s="52" t="s">
        <v>214</v>
      </c>
      <c r="B116" s="53" t="s">
        <v>215</v>
      </c>
      <c r="C116" s="54" t="s">
        <v>216</v>
      </c>
      <c r="D116" s="55">
        <v>0.21</v>
      </c>
      <c r="E116" s="56" t="s">
        <v>217</v>
      </c>
    </row>
    <row r="117" spans="1:5" s="62" customFormat="1" hidden="1" outlineLevel="2" x14ac:dyDescent="0.3">
      <c r="A117" s="58"/>
      <c r="B117" s="59" t="s">
        <v>218</v>
      </c>
      <c r="C117" s="60" t="s">
        <v>51</v>
      </c>
      <c r="D117" s="60">
        <v>76.608000000000004</v>
      </c>
      <c r="E117" s="61" t="s">
        <v>219</v>
      </c>
    </row>
    <row r="118" spans="1:5" s="62" customFormat="1" hidden="1" outlineLevel="2" x14ac:dyDescent="0.3">
      <c r="A118" s="58"/>
      <c r="B118" s="59" t="s">
        <v>53</v>
      </c>
      <c r="C118" s="60" t="s">
        <v>51</v>
      </c>
      <c r="D118" s="60">
        <v>3.4209999999999998</v>
      </c>
      <c r="E118" s="61" t="s">
        <v>220</v>
      </c>
    </row>
    <row r="119" spans="1:5" s="62" customFormat="1" hidden="1" outlineLevel="2" x14ac:dyDescent="0.3">
      <c r="A119" s="58"/>
      <c r="B119" s="59" t="s">
        <v>86</v>
      </c>
      <c r="C119" s="60" t="s">
        <v>56</v>
      </c>
      <c r="D119" s="60">
        <v>0.31919999999999998</v>
      </c>
      <c r="E119" s="61" t="s">
        <v>221</v>
      </c>
    </row>
    <row r="120" spans="1:5" s="62" customFormat="1" ht="24" hidden="1" outlineLevel="2" x14ac:dyDescent="0.3">
      <c r="A120" s="58"/>
      <c r="B120" s="59" t="s">
        <v>222</v>
      </c>
      <c r="C120" s="60" t="s">
        <v>56</v>
      </c>
      <c r="D120" s="60">
        <v>2.68</v>
      </c>
      <c r="E120" s="61" t="s">
        <v>223</v>
      </c>
    </row>
    <row r="121" spans="1:5" s="62" customFormat="1" hidden="1" outlineLevel="2" x14ac:dyDescent="0.3">
      <c r="A121" s="58"/>
      <c r="B121" s="59" t="s">
        <v>89</v>
      </c>
      <c r="C121" s="60" t="s">
        <v>56</v>
      </c>
      <c r="D121" s="60">
        <v>0.42209999999999998</v>
      </c>
      <c r="E121" s="61" t="s">
        <v>224</v>
      </c>
    </row>
    <row r="122" spans="1:5" s="62" customFormat="1" hidden="1" outlineLevel="2" x14ac:dyDescent="0.3">
      <c r="A122" s="58"/>
      <c r="B122" s="59" t="s">
        <v>225</v>
      </c>
      <c r="C122" s="60" t="s">
        <v>130</v>
      </c>
      <c r="D122" s="60">
        <v>1.008E-2</v>
      </c>
      <c r="E122" s="61" t="s">
        <v>226</v>
      </c>
    </row>
    <row r="123" spans="1:5" s="62" customFormat="1" hidden="1" outlineLevel="2" x14ac:dyDescent="0.3">
      <c r="A123" s="58"/>
      <c r="B123" s="59" t="s">
        <v>227</v>
      </c>
      <c r="C123" s="60" t="s">
        <v>130</v>
      </c>
      <c r="D123" s="60">
        <v>4.0639999999999999E-3</v>
      </c>
      <c r="E123" s="61" t="s">
        <v>228</v>
      </c>
    </row>
    <row r="124" spans="1:5" s="62" customFormat="1" hidden="1" outlineLevel="2" x14ac:dyDescent="0.3">
      <c r="A124" s="58"/>
      <c r="B124" s="59" t="s">
        <v>229</v>
      </c>
      <c r="C124" s="60" t="s">
        <v>130</v>
      </c>
      <c r="D124" s="60">
        <v>7.1000000000000002E-4</v>
      </c>
      <c r="E124" s="61" t="s">
        <v>230</v>
      </c>
    </row>
    <row r="125" spans="1:5" s="62" customFormat="1" hidden="1" outlineLevel="2" x14ac:dyDescent="0.3">
      <c r="A125" s="58"/>
      <c r="B125" s="59" t="s">
        <v>231</v>
      </c>
      <c r="C125" s="60" t="s">
        <v>130</v>
      </c>
      <c r="D125" s="60">
        <v>1.1800000000000001E-3</v>
      </c>
      <c r="E125" s="61" t="s">
        <v>232</v>
      </c>
    </row>
    <row r="126" spans="1:5" s="62" customFormat="1" hidden="1" outlineLevel="2" x14ac:dyDescent="0.3">
      <c r="A126" s="58"/>
      <c r="B126" s="59" t="s">
        <v>233</v>
      </c>
      <c r="C126" s="60" t="s">
        <v>180</v>
      </c>
      <c r="D126" s="60">
        <v>21</v>
      </c>
      <c r="E126" s="61" t="s">
        <v>234</v>
      </c>
    </row>
    <row r="127" spans="1:5" s="68" customFormat="1" outlineLevel="1" collapsed="1" x14ac:dyDescent="0.3">
      <c r="A127" s="63"/>
      <c r="B127" s="64" t="s">
        <v>235</v>
      </c>
      <c r="C127" s="65" t="s">
        <v>180</v>
      </c>
      <c r="D127" s="66">
        <v>8</v>
      </c>
      <c r="E127" s="67" t="s">
        <v>161</v>
      </c>
    </row>
    <row r="128" spans="1:5" s="68" customFormat="1" outlineLevel="1" x14ac:dyDescent="0.3">
      <c r="A128" s="63"/>
      <c r="B128" s="64" t="s">
        <v>236</v>
      </c>
      <c r="C128" s="65" t="s">
        <v>180</v>
      </c>
      <c r="D128" s="66">
        <v>8</v>
      </c>
      <c r="E128" s="67" t="s">
        <v>161</v>
      </c>
    </row>
    <row r="129" spans="1:5" s="68" customFormat="1" outlineLevel="1" x14ac:dyDescent="0.3">
      <c r="A129" s="63"/>
      <c r="B129" s="64" t="s">
        <v>237</v>
      </c>
      <c r="C129" s="65" t="s">
        <v>180</v>
      </c>
      <c r="D129" s="66">
        <v>1</v>
      </c>
      <c r="E129" s="67" t="s">
        <v>21</v>
      </c>
    </row>
    <row r="130" spans="1:5" s="68" customFormat="1" outlineLevel="1" x14ac:dyDescent="0.3">
      <c r="A130" s="63"/>
      <c r="B130" s="64" t="s">
        <v>238</v>
      </c>
      <c r="C130" s="65" t="s">
        <v>180</v>
      </c>
      <c r="D130" s="66">
        <v>2</v>
      </c>
      <c r="E130" s="67" t="s">
        <v>23</v>
      </c>
    </row>
    <row r="131" spans="1:5" s="68" customFormat="1" outlineLevel="1" x14ac:dyDescent="0.3">
      <c r="A131" s="63"/>
      <c r="B131" s="64" t="s">
        <v>239</v>
      </c>
      <c r="C131" s="65" t="s">
        <v>180</v>
      </c>
      <c r="D131" s="66">
        <v>1</v>
      </c>
      <c r="E131" s="67" t="s">
        <v>21</v>
      </c>
    </row>
    <row r="132" spans="1:5" s="68" customFormat="1" outlineLevel="1" x14ac:dyDescent="0.3">
      <c r="A132" s="63"/>
      <c r="B132" s="64" t="s">
        <v>240</v>
      </c>
      <c r="C132" s="65" t="s">
        <v>180</v>
      </c>
      <c r="D132" s="66">
        <v>1</v>
      </c>
      <c r="E132" s="67" t="s">
        <v>21</v>
      </c>
    </row>
    <row r="133" spans="1:5" s="57" customFormat="1" x14ac:dyDescent="0.3">
      <c r="A133" s="52" t="s">
        <v>241</v>
      </c>
      <c r="B133" s="53" t="s">
        <v>242</v>
      </c>
      <c r="C133" s="54" t="s">
        <v>130</v>
      </c>
      <c r="D133" s="55">
        <v>0.2</v>
      </c>
      <c r="E133" s="56" t="s">
        <v>243</v>
      </c>
    </row>
    <row r="134" spans="1:5" s="62" customFormat="1" hidden="1" outlineLevel="2" x14ac:dyDescent="0.3">
      <c r="A134" s="58"/>
      <c r="B134" s="59" t="s">
        <v>244</v>
      </c>
      <c r="C134" s="60" t="s">
        <v>51</v>
      </c>
      <c r="D134" s="60">
        <v>12.656000000000001</v>
      </c>
      <c r="E134" s="61" t="s">
        <v>245</v>
      </c>
    </row>
    <row r="135" spans="1:5" s="62" customFormat="1" hidden="1" outlineLevel="2" x14ac:dyDescent="0.3">
      <c r="A135" s="58"/>
      <c r="B135" s="59" t="s">
        <v>53</v>
      </c>
      <c r="C135" s="60" t="s">
        <v>51</v>
      </c>
      <c r="D135" s="60">
        <v>0.80200000000000005</v>
      </c>
      <c r="E135" s="61" t="s">
        <v>246</v>
      </c>
    </row>
    <row r="136" spans="1:5" s="62" customFormat="1" hidden="1" outlineLevel="2" x14ac:dyDescent="0.3">
      <c r="A136" s="58"/>
      <c r="B136" s="59" t="s">
        <v>247</v>
      </c>
      <c r="C136" s="60" t="s">
        <v>56</v>
      </c>
      <c r="D136" s="60">
        <v>0.02</v>
      </c>
      <c r="E136" s="61" t="s">
        <v>248</v>
      </c>
    </row>
    <row r="137" spans="1:5" s="62" customFormat="1" hidden="1" outlineLevel="2" x14ac:dyDescent="0.3">
      <c r="A137" s="58"/>
      <c r="B137" s="59" t="s">
        <v>86</v>
      </c>
      <c r="C137" s="60" t="s">
        <v>56</v>
      </c>
      <c r="D137" s="60">
        <v>2.4E-2</v>
      </c>
      <c r="E137" s="61" t="s">
        <v>249</v>
      </c>
    </row>
    <row r="138" spans="1:5" s="62" customFormat="1" hidden="1" outlineLevel="2" x14ac:dyDescent="0.3">
      <c r="A138" s="58"/>
      <c r="B138" s="59" t="s">
        <v>250</v>
      </c>
      <c r="C138" s="60" t="s">
        <v>56</v>
      </c>
      <c r="D138" s="60">
        <v>0.72</v>
      </c>
      <c r="E138" s="61" t="s">
        <v>251</v>
      </c>
    </row>
    <row r="139" spans="1:5" s="62" customFormat="1" ht="24" hidden="1" outlineLevel="2" x14ac:dyDescent="0.3">
      <c r="A139" s="58"/>
      <c r="B139" s="59" t="s">
        <v>252</v>
      </c>
      <c r="C139" s="60" t="s">
        <v>56</v>
      </c>
      <c r="D139" s="60">
        <v>0.02</v>
      </c>
      <c r="E139" s="61" t="s">
        <v>248</v>
      </c>
    </row>
    <row r="140" spans="1:5" s="62" customFormat="1" hidden="1" outlineLevel="2" x14ac:dyDescent="0.3">
      <c r="A140" s="58"/>
      <c r="B140" s="59" t="s">
        <v>89</v>
      </c>
      <c r="C140" s="60" t="s">
        <v>56</v>
      </c>
      <c r="D140" s="60">
        <v>3.7999999999999999E-2</v>
      </c>
      <c r="E140" s="61" t="s">
        <v>253</v>
      </c>
    </row>
    <row r="141" spans="1:5" s="62" customFormat="1" hidden="1" outlineLevel="2" x14ac:dyDescent="0.3">
      <c r="A141" s="58"/>
      <c r="B141" s="59" t="s">
        <v>254</v>
      </c>
      <c r="C141" s="60" t="s">
        <v>56</v>
      </c>
      <c r="D141" s="60">
        <v>0.29199999999999998</v>
      </c>
      <c r="E141" s="61" t="s">
        <v>255</v>
      </c>
    </row>
    <row r="142" spans="1:5" s="62" customFormat="1" hidden="1" outlineLevel="2" x14ac:dyDescent="0.3">
      <c r="A142" s="58"/>
      <c r="B142" s="59" t="s">
        <v>256</v>
      </c>
      <c r="C142" s="60" t="s">
        <v>130</v>
      </c>
      <c r="D142" s="60">
        <v>4.1999999999999997E-3</v>
      </c>
      <c r="E142" s="61" t="s">
        <v>257</v>
      </c>
    </row>
    <row r="143" spans="1:5" s="62" customFormat="1" hidden="1" outlineLevel="2" x14ac:dyDescent="0.3">
      <c r="A143" s="58"/>
      <c r="B143" s="59" t="s">
        <v>173</v>
      </c>
      <c r="C143" s="60" t="s">
        <v>130</v>
      </c>
      <c r="D143" s="60">
        <v>1.9999999999999999E-6</v>
      </c>
      <c r="E143" s="61" t="s">
        <v>258</v>
      </c>
    </row>
    <row r="144" spans="1:5" s="62" customFormat="1" hidden="1" outlineLevel="2" x14ac:dyDescent="0.3">
      <c r="A144" s="58"/>
      <c r="B144" s="59" t="s">
        <v>259</v>
      </c>
      <c r="C144" s="60" t="s">
        <v>130</v>
      </c>
      <c r="D144" s="60">
        <v>6.2000000000000003E-5</v>
      </c>
      <c r="E144" s="61" t="s">
        <v>260</v>
      </c>
    </row>
    <row r="145" spans="1:5" s="62" customFormat="1" hidden="1" outlineLevel="2" x14ac:dyDescent="0.3">
      <c r="A145" s="58"/>
      <c r="B145" s="59" t="s">
        <v>261</v>
      </c>
      <c r="C145" s="60" t="s">
        <v>130</v>
      </c>
      <c r="D145" s="60">
        <v>1.2E-4</v>
      </c>
      <c r="E145" s="61" t="s">
        <v>262</v>
      </c>
    </row>
    <row r="146" spans="1:5" s="62" customFormat="1" hidden="1" outlineLevel="2" x14ac:dyDescent="0.3">
      <c r="A146" s="58"/>
      <c r="B146" s="59" t="s">
        <v>263</v>
      </c>
      <c r="C146" s="60" t="s">
        <v>130</v>
      </c>
      <c r="D146" s="60">
        <v>6.0000000000000002E-6</v>
      </c>
      <c r="E146" s="61" t="s">
        <v>264</v>
      </c>
    </row>
    <row r="147" spans="1:5" s="62" customFormat="1" hidden="1" outlineLevel="2" x14ac:dyDescent="0.3">
      <c r="A147" s="58"/>
      <c r="B147" s="59" t="s">
        <v>265</v>
      </c>
      <c r="C147" s="60" t="s">
        <v>130</v>
      </c>
      <c r="D147" s="60">
        <v>3.88E-4</v>
      </c>
      <c r="E147" s="61" t="s">
        <v>266</v>
      </c>
    </row>
    <row r="148" spans="1:5" s="62" customFormat="1" hidden="1" outlineLevel="2" x14ac:dyDescent="0.3">
      <c r="A148" s="58"/>
      <c r="B148" s="59" t="s">
        <v>267</v>
      </c>
      <c r="C148" s="60" t="s">
        <v>65</v>
      </c>
      <c r="D148" s="60">
        <v>0.24</v>
      </c>
      <c r="E148" s="61" t="s">
        <v>268</v>
      </c>
    </row>
    <row r="149" spans="1:5" s="62" customFormat="1" hidden="1" outlineLevel="2" x14ac:dyDescent="0.3">
      <c r="A149" s="58"/>
      <c r="B149" s="59" t="s">
        <v>269</v>
      </c>
      <c r="C149" s="60" t="s">
        <v>130</v>
      </c>
      <c r="D149" s="60">
        <v>8.7999999999999998E-5</v>
      </c>
      <c r="E149" s="61" t="s">
        <v>270</v>
      </c>
    </row>
    <row r="150" spans="1:5" s="62" customFormat="1" hidden="1" outlineLevel="2" x14ac:dyDescent="0.3">
      <c r="A150" s="58"/>
      <c r="B150" s="59" t="s">
        <v>271</v>
      </c>
      <c r="C150" s="60" t="s">
        <v>130</v>
      </c>
      <c r="D150" s="60">
        <v>2.0000000000000002E-5</v>
      </c>
      <c r="E150" s="61" t="s">
        <v>272</v>
      </c>
    </row>
    <row r="151" spans="1:5" s="62" customFormat="1" ht="24" hidden="1" outlineLevel="2" x14ac:dyDescent="0.3">
      <c r="A151" s="58"/>
      <c r="B151" s="59" t="s">
        <v>273</v>
      </c>
      <c r="C151" s="60" t="s">
        <v>65</v>
      </c>
      <c r="D151" s="60">
        <v>2.0599999999999999E-4</v>
      </c>
      <c r="E151" s="61" t="s">
        <v>274</v>
      </c>
    </row>
    <row r="152" spans="1:5" s="62" customFormat="1" ht="36" hidden="1" outlineLevel="2" x14ac:dyDescent="0.3">
      <c r="A152" s="58"/>
      <c r="B152" s="59" t="s">
        <v>275</v>
      </c>
      <c r="C152" s="60" t="s">
        <v>130</v>
      </c>
      <c r="D152" s="60">
        <v>4.0000000000000003E-5</v>
      </c>
      <c r="E152" s="61" t="s">
        <v>276</v>
      </c>
    </row>
    <row r="153" spans="1:5" s="62" customFormat="1" hidden="1" outlineLevel="2" x14ac:dyDescent="0.3">
      <c r="A153" s="58"/>
      <c r="B153" s="59" t="s">
        <v>277</v>
      </c>
      <c r="C153" s="60" t="s">
        <v>130</v>
      </c>
      <c r="D153" s="60">
        <v>0.2</v>
      </c>
      <c r="E153" s="61" t="s">
        <v>278</v>
      </c>
    </row>
    <row r="154" spans="1:5" s="62" customFormat="1" hidden="1" outlineLevel="2" x14ac:dyDescent="0.3">
      <c r="A154" s="58"/>
      <c r="B154" s="59" t="s">
        <v>279</v>
      </c>
      <c r="C154" s="60" t="s">
        <v>156</v>
      </c>
      <c r="D154" s="60">
        <v>7.1999999999999995E-2</v>
      </c>
      <c r="E154" s="61" t="s">
        <v>280</v>
      </c>
    </row>
    <row r="155" spans="1:5" s="62" customFormat="1" ht="36" hidden="1" outlineLevel="2" x14ac:dyDescent="0.3">
      <c r="A155" s="58"/>
      <c r="B155" s="59" t="s">
        <v>281</v>
      </c>
      <c r="C155" s="60" t="s">
        <v>282</v>
      </c>
      <c r="D155" s="60">
        <v>3.7399999999999998E-3</v>
      </c>
      <c r="E155" s="61" t="s">
        <v>283</v>
      </c>
    </row>
    <row r="156" spans="1:5" s="68" customFormat="1" ht="22.8" outlineLevel="1" collapsed="1" x14ac:dyDescent="0.3">
      <c r="A156" s="63"/>
      <c r="B156" s="64" t="s">
        <v>284</v>
      </c>
      <c r="C156" s="65" t="s">
        <v>180</v>
      </c>
      <c r="D156" s="66">
        <v>1</v>
      </c>
      <c r="E156" s="67" t="s">
        <v>21</v>
      </c>
    </row>
    <row r="157" spans="1:5" s="37" customFormat="1" ht="15.75" customHeight="1" x14ac:dyDescent="0.3">
      <c r="A157" s="346" t="s">
        <v>285</v>
      </c>
      <c r="B157" s="347"/>
      <c r="C157" s="347"/>
      <c r="D157" s="348"/>
      <c r="E157" s="51"/>
    </row>
    <row r="158" spans="1:5" s="57" customFormat="1" ht="39.6" x14ac:dyDescent="0.3">
      <c r="A158" s="52" t="s">
        <v>286</v>
      </c>
      <c r="B158" s="53" t="s">
        <v>287</v>
      </c>
      <c r="C158" s="54" t="s">
        <v>288</v>
      </c>
      <c r="D158" s="55">
        <v>1.9300000000000001E-2</v>
      </c>
      <c r="E158" s="56" t="s">
        <v>289</v>
      </c>
    </row>
    <row r="159" spans="1:5" s="62" customFormat="1" hidden="1" outlineLevel="2" x14ac:dyDescent="0.3">
      <c r="A159" s="58"/>
      <c r="B159" s="59" t="s">
        <v>114</v>
      </c>
      <c r="C159" s="60" t="s">
        <v>51</v>
      </c>
      <c r="D159" s="60">
        <v>0.248198</v>
      </c>
      <c r="E159" s="61" t="s">
        <v>290</v>
      </c>
    </row>
    <row r="160" spans="1:5" s="62" customFormat="1" hidden="1" outlineLevel="2" x14ac:dyDescent="0.3">
      <c r="A160" s="58"/>
      <c r="B160" s="59" t="s">
        <v>53</v>
      </c>
      <c r="C160" s="60" t="s">
        <v>51</v>
      </c>
      <c r="D160" s="60">
        <v>1.1339999999999999</v>
      </c>
      <c r="E160" s="61" t="s">
        <v>291</v>
      </c>
    </row>
    <row r="161" spans="1:5" s="62" customFormat="1" ht="24" hidden="1" outlineLevel="2" x14ac:dyDescent="0.3">
      <c r="A161" s="58"/>
      <c r="B161" s="59" t="s">
        <v>292</v>
      </c>
      <c r="C161" s="60" t="s">
        <v>56</v>
      </c>
      <c r="D161" s="60">
        <v>1.1339999999999999</v>
      </c>
      <c r="E161" s="61" t="s">
        <v>291</v>
      </c>
    </row>
    <row r="162" spans="1:5" s="57" customFormat="1" ht="26.4" collapsed="1" x14ac:dyDescent="0.3">
      <c r="A162" s="52" t="s">
        <v>293</v>
      </c>
      <c r="B162" s="53" t="s">
        <v>294</v>
      </c>
      <c r="C162" s="54" t="s">
        <v>163</v>
      </c>
      <c r="D162" s="55">
        <v>0.72</v>
      </c>
      <c r="E162" s="56" t="s">
        <v>295</v>
      </c>
    </row>
    <row r="163" spans="1:5" s="62" customFormat="1" hidden="1" outlineLevel="2" x14ac:dyDescent="0.3">
      <c r="A163" s="58"/>
      <c r="B163" s="59" t="s">
        <v>199</v>
      </c>
      <c r="C163" s="60" t="s">
        <v>51</v>
      </c>
      <c r="D163" s="60">
        <v>7.9269999999999996</v>
      </c>
      <c r="E163" s="61" t="s">
        <v>296</v>
      </c>
    </row>
    <row r="164" spans="1:5" s="62" customFormat="1" hidden="1" outlineLevel="2" x14ac:dyDescent="0.3">
      <c r="A164" s="58"/>
      <c r="B164" s="59" t="s">
        <v>53</v>
      </c>
      <c r="C164" s="60" t="s">
        <v>51</v>
      </c>
      <c r="D164" s="60">
        <v>0.44640000000000002</v>
      </c>
      <c r="E164" s="61" t="s">
        <v>297</v>
      </c>
    </row>
    <row r="165" spans="1:5" s="62" customFormat="1" hidden="1" outlineLevel="2" x14ac:dyDescent="0.3">
      <c r="A165" s="58"/>
      <c r="B165" s="59" t="s">
        <v>298</v>
      </c>
      <c r="C165" s="60" t="s">
        <v>56</v>
      </c>
      <c r="D165" s="60">
        <v>1.8580000000000001</v>
      </c>
      <c r="E165" s="61" t="s">
        <v>299</v>
      </c>
    </row>
    <row r="166" spans="1:5" s="62" customFormat="1" hidden="1" outlineLevel="2" x14ac:dyDescent="0.3">
      <c r="A166" s="58"/>
      <c r="B166" s="59" t="s">
        <v>300</v>
      </c>
      <c r="C166" s="60" t="s">
        <v>56</v>
      </c>
      <c r="D166" s="60">
        <v>1.8580000000000001</v>
      </c>
      <c r="E166" s="61" t="s">
        <v>299</v>
      </c>
    </row>
    <row r="167" spans="1:5" s="62" customFormat="1" hidden="1" outlineLevel="2" x14ac:dyDescent="0.3">
      <c r="A167" s="58"/>
      <c r="B167" s="59" t="s">
        <v>86</v>
      </c>
      <c r="C167" s="60" t="s">
        <v>56</v>
      </c>
      <c r="D167" s="60">
        <v>0.22320000000000001</v>
      </c>
      <c r="E167" s="61" t="s">
        <v>301</v>
      </c>
    </row>
    <row r="168" spans="1:5" s="62" customFormat="1" hidden="1" outlineLevel="2" x14ac:dyDescent="0.3">
      <c r="A168" s="58"/>
      <c r="B168" s="59" t="s">
        <v>89</v>
      </c>
      <c r="C168" s="60" t="s">
        <v>56</v>
      </c>
      <c r="D168" s="60">
        <v>0.22320000000000001</v>
      </c>
      <c r="E168" s="61" t="s">
        <v>301</v>
      </c>
    </row>
    <row r="169" spans="1:5" s="62" customFormat="1" hidden="1" outlineLevel="2" x14ac:dyDescent="0.3">
      <c r="A169" s="58"/>
      <c r="B169" s="59" t="s">
        <v>302</v>
      </c>
      <c r="C169" s="60" t="s">
        <v>156</v>
      </c>
      <c r="D169" s="60">
        <v>0.18</v>
      </c>
      <c r="E169" s="61" t="s">
        <v>303</v>
      </c>
    </row>
    <row r="170" spans="1:5" s="62" customFormat="1" hidden="1" outlineLevel="2" x14ac:dyDescent="0.3">
      <c r="A170" s="58"/>
      <c r="B170" s="59" t="s">
        <v>304</v>
      </c>
      <c r="C170" s="60" t="s">
        <v>130</v>
      </c>
      <c r="D170" s="60">
        <v>4.3000000000000002E-5</v>
      </c>
      <c r="E170" s="61" t="s">
        <v>305</v>
      </c>
    </row>
    <row r="171" spans="1:5" s="62" customFormat="1" ht="24" hidden="1" outlineLevel="2" x14ac:dyDescent="0.3">
      <c r="A171" s="58"/>
      <c r="B171" s="59" t="s">
        <v>306</v>
      </c>
      <c r="C171" s="60" t="s">
        <v>130</v>
      </c>
      <c r="D171" s="60">
        <v>7.2000000000000005E-4</v>
      </c>
      <c r="E171" s="61" t="s">
        <v>307</v>
      </c>
    </row>
    <row r="172" spans="1:5" s="62" customFormat="1" hidden="1" outlineLevel="2" x14ac:dyDescent="0.3">
      <c r="A172" s="58"/>
      <c r="B172" s="59" t="s">
        <v>308</v>
      </c>
      <c r="C172" s="60" t="s">
        <v>163</v>
      </c>
      <c r="D172" s="60">
        <v>6.9119999999999997E-3</v>
      </c>
      <c r="E172" s="61" t="s">
        <v>309</v>
      </c>
    </row>
    <row r="173" spans="1:5" s="62" customFormat="1" ht="24" hidden="1" outlineLevel="2" x14ac:dyDescent="0.3">
      <c r="A173" s="58"/>
      <c r="B173" s="59" t="s">
        <v>310</v>
      </c>
      <c r="C173" s="60" t="s">
        <v>130</v>
      </c>
      <c r="D173" s="60">
        <v>7.1999999999999998E-3</v>
      </c>
      <c r="E173" s="61" t="s">
        <v>311</v>
      </c>
    </row>
    <row r="174" spans="1:5" s="68" customFormat="1" ht="45.6" outlineLevel="1" collapsed="1" x14ac:dyDescent="0.3">
      <c r="A174" s="63"/>
      <c r="B174" s="64" t="s">
        <v>312</v>
      </c>
      <c r="C174" s="65" t="s">
        <v>313</v>
      </c>
      <c r="D174" s="66">
        <v>7.1999999999999995E-2</v>
      </c>
      <c r="E174" s="67" t="s">
        <v>314</v>
      </c>
    </row>
    <row r="175" spans="1:5" s="57" customFormat="1" x14ac:dyDescent="0.3">
      <c r="A175" s="52" t="s">
        <v>315</v>
      </c>
      <c r="B175" s="53" t="s">
        <v>316</v>
      </c>
      <c r="C175" s="54" t="s">
        <v>317</v>
      </c>
      <c r="D175" s="55">
        <v>7.1999999999999995E-2</v>
      </c>
      <c r="E175" s="56" t="s">
        <v>318</v>
      </c>
    </row>
    <row r="176" spans="1:5" s="62" customFormat="1" hidden="1" outlineLevel="2" x14ac:dyDescent="0.3">
      <c r="A176" s="58"/>
      <c r="B176" s="59" t="s">
        <v>319</v>
      </c>
      <c r="C176" s="60" t="s">
        <v>51</v>
      </c>
      <c r="D176" s="60">
        <v>0.49680000000000002</v>
      </c>
      <c r="E176" s="61" t="s">
        <v>320</v>
      </c>
    </row>
    <row r="177" spans="1:5" s="62" customFormat="1" hidden="1" outlineLevel="2" x14ac:dyDescent="0.3">
      <c r="A177" s="58"/>
      <c r="B177" s="59" t="s">
        <v>53</v>
      </c>
      <c r="C177" s="60" t="s">
        <v>51</v>
      </c>
      <c r="D177" s="60">
        <v>0.19526399999999999</v>
      </c>
      <c r="E177" s="61" t="s">
        <v>321</v>
      </c>
    </row>
    <row r="178" spans="1:5" s="62" customFormat="1" hidden="1" outlineLevel="2" x14ac:dyDescent="0.3">
      <c r="A178" s="58"/>
      <c r="B178" s="59" t="s">
        <v>322</v>
      </c>
      <c r="C178" s="60" t="s">
        <v>56</v>
      </c>
      <c r="D178" s="60">
        <v>0.31680000000000003</v>
      </c>
      <c r="E178" s="61" t="s">
        <v>323</v>
      </c>
    </row>
    <row r="179" spans="1:5" s="62" customFormat="1" ht="24" hidden="1" outlineLevel="2" x14ac:dyDescent="0.3">
      <c r="A179" s="58"/>
      <c r="B179" s="59" t="s">
        <v>324</v>
      </c>
      <c r="C179" s="60" t="s">
        <v>56</v>
      </c>
      <c r="D179" s="60">
        <v>0.33407999999999999</v>
      </c>
      <c r="E179" s="61" t="s">
        <v>325</v>
      </c>
    </row>
    <row r="180" spans="1:5" s="62" customFormat="1" hidden="1" outlineLevel="2" x14ac:dyDescent="0.3">
      <c r="A180" s="58"/>
      <c r="B180" s="59" t="s">
        <v>326</v>
      </c>
      <c r="C180" s="60" t="s">
        <v>56</v>
      </c>
      <c r="D180" s="60">
        <v>0.33407999999999999</v>
      </c>
      <c r="E180" s="61" t="s">
        <v>325</v>
      </c>
    </row>
    <row r="181" spans="1:5" s="68" customFormat="1" outlineLevel="1" collapsed="1" x14ac:dyDescent="0.3">
      <c r="A181" s="63"/>
      <c r="B181" s="64" t="s">
        <v>327</v>
      </c>
      <c r="C181" s="65" t="s">
        <v>163</v>
      </c>
      <c r="D181" s="66">
        <v>0.72</v>
      </c>
      <c r="E181" s="67" t="s">
        <v>295</v>
      </c>
    </row>
    <row r="182" spans="1:5" s="57" customFormat="1" ht="26.4" x14ac:dyDescent="0.3">
      <c r="A182" s="52" t="s">
        <v>328</v>
      </c>
      <c r="B182" s="53" t="s">
        <v>329</v>
      </c>
      <c r="C182" s="54" t="s">
        <v>48</v>
      </c>
      <c r="D182" s="55">
        <v>0.193</v>
      </c>
      <c r="E182" s="56" t="s">
        <v>330</v>
      </c>
    </row>
    <row r="183" spans="1:5" s="62" customFormat="1" hidden="1" outlineLevel="2" x14ac:dyDescent="0.3">
      <c r="A183" s="58"/>
      <c r="B183" s="59" t="s">
        <v>331</v>
      </c>
      <c r="C183" s="60" t="s">
        <v>51</v>
      </c>
      <c r="D183" s="60">
        <v>18.760000000000002</v>
      </c>
      <c r="E183" s="61" t="s">
        <v>332</v>
      </c>
    </row>
    <row r="184" spans="1:5" s="57" customFormat="1" ht="26.4" collapsed="1" x14ac:dyDescent="0.3">
      <c r="A184" s="52" t="s">
        <v>333</v>
      </c>
      <c r="B184" s="53" t="s">
        <v>334</v>
      </c>
      <c r="C184" s="54" t="s">
        <v>48</v>
      </c>
      <c r="D184" s="55">
        <v>8.5800000000000008E-3</v>
      </c>
      <c r="E184" s="56" t="s">
        <v>335</v>
      </c>
    </row>
    <row r="185" spans="1:5" s="62" customFormat="1" hidden="1" outlineLevel="2" x14ac:dyDescent="0.3">
      <c r="A185" s="58"/>
      <c r="B185" s="59" t="s">
        <v>114</v>
      </c>
      <c r="C185" s="60" t="s">
        <v>51</v>
      </c>
      <c r="D185" s="60">
        <v>2.4020000000000001</v>
      </c>
      <c r="E185" s="61" t="s">
        <v>336</v>
      </c>
    </row>
    <row r="186" spans="1:5" s="57" customFormat="1" collapsed="1" x14ac:dyDescent="0.3">
      <c r="A186" s="52" t="s">
        <v>337</v>
      </c>
      <c r="B186" s="53" t="s">
        <v>338</v>
      </c>
      <c r="C186" s="54" t="s">
        <v>48</v>
      </c>
      <c r="D186" s="55">
        <v>8.5800000000000008E-3</v>
      </c>
      <c r="E186" s="56" t="s">
        <v>335</v>
      </c>
    </row>
    <row r="187" spans="1:5" s="62" customFormat="1" hidden="1" outlineLevel="2" x14ac:dyDescent="0.3">
      <c r="A187" s="58"/>
      <c r="B187" s="59" t="s">
        <v>218</v>
      </c>
      <c r="C187" s="60" t="s">
        <v>51</v>
      </c>
      <c r="D187" s="60">
        <v>5.133</v>
      </c>
      <c r="E187" s="61" t="s">
        <v>339</v>
      </c>
    </row>
    <row r="188" spans="1:5" s="62" customFormat="1" hidden="1" outlineLevel="2" x14ac:dyDescent="0.3">
      <c r="A188" s="58"/>
      <c r="B188" s="59" t="s">
        <v>53</v>
      </c>
      <c r="C188" s="60" t="s">
        <v>51</v>
      </c>
      <c r="D188" s="60">
        <v>0.16902600000000001</v>
      </c>
      <c r="E188" s="61" t="s">
        <v>340</v>
      </c>
    </row>
    <row r="189" spans="1:5" s="62" customFormat="1" hidden="1" outlineLevel="2" x14ac:dyDescent="0.3">
      <c r="A189" s="58"/>
      <c r="B189" s="59" t="s">
        <v>341</v>
      </c>
      <c r="C189" s="60" t="s">
        <v>56</v>
      </c>
      <c r="D189" s="60">
        <v>0.250193</v>
      </c>
      <c r="E189" s="61" t="s">
        <v>342</v>
      </c>
    </row>
    <row r="190" spans="1:5" s="62" customFormat="1" hidden="1" outlineLevel="2" x14ac:dyDescent="0.3">
      <c r="A190" s="58"/>
      <c r="B190" s="59" t="s">
        <v>119</v>
      </c>
      <c r="C190" s="60" t="s">
        <v>56</v>
      </c>
      <c r="D190" s="60">
        <v>0.15109400000000001</v>
      </c>
      <c r="E190" s="61" t="s">
        <v>343</v>
      </c>
    </row>
    <row r="191" spans="1:5" s="62" customFormat="1" hidden="1" outlineLevel="2" x14ac:dyDescent="0.3">
      <c r="A191" s="58"/>
      <c r="B191" s="59" t="s">
        <v>86</v>
      </c>
      <c r="C191" s="60" t="s">
        <v>56</v>
      </c>
      <c r="D191" s="60">
        <v>6.3489999999999996E-3</v>
      </c>
      <c r="E191" s="61" t="s">
        <v>344</v>
      </c>
    </row>
    <row r="192" spans="1:5" s="62" customFormat="1" hidden="1" outlineLevel="2" x14ac:dyDescent="0.3">
      <c r="A192" s="58"/>
      <c r="B192" s="59" t="s">
        <v>62</v>
      </c>
      <c r="C192" s="60" t="s">
        <v>56</v>
      </c>
      <c r="D192" s="60">
        <v>2.317E-3</v>
      </c>
      <c r="E192" s="61" t="s">
        <v>345</v>
      </c>
    </row>
    <row r="193" spans="1:5" s="62" customFormat="1" hidden="1" outlineLevel="2" x14ac:dyDescent="0.3">
      <c r="A193" s="58"/>
      <c r="B193" s="59" t="s">
        <v>89</v>
      </c>
      <c r="C193" s="60" t="s">
        <v>56</v>
      </c>
      <c r="D193" s="60">
        <v>9.2659999999999999E-3</v>
      </c>
      <c r="E193" s="61" t="s">
        <v>346</v>
      </c>
    </row>
    <row r="194" spans="1:5" s="62" customFormat="1" hidden="1" outlineLevel="2" x14ac:dyDescent="0.3">
      <c r="A194" s="58"/>
      <c r="B194" s="59" t="s">
        <v>64</v>
      </c>
      <c r="C194" s="60" t="s">
        <v>65</v>
      </c>
      <c r="D194" s="60">
        <v>3.6380000000000002E-3</v>
      </c>
      <c r="E194" s="61" t="s">
        <v>347</v>
      </c>
    </row>
    <row r="195" spans="1:5" s="62" customFormat="1" hidden="1" outlineLevel="2" x14ac:dyDescent="0.3">
      <c r="A195" s="58"/>
      <c r="B195" s="59" t="s">
        <v>173</v>
      </c>
      <c r="C195" s="60" t="s">
        <v>130</v>
      </c>
      <c r="D195" s="60">
        <v>2.5700000000000001E-4</v>
      </c>
      <c r="E195" s="61" t="s">
        <v>348</v>
      </c>
    </row>
    <row r="196" spans="1:5" s="62" customFormat="1" hidden="1" outlineLevel="2" x14ac:dyDescent="0.3">
      <c r="A196" s="58"/>
      <c r="B196" s="59" t="s">
        <v>349</v>
      </c>
      <c r="C196" s="60" t="s">
        <v>130</v>
      </c>
      <c r="D196" s="60">
        <v>7.0399999999999998E-4</v>
      </c>
      <c r="E196" s="61" t="s">
        <v>350</v>
      </c>
    </row>
    <row r="197" spans="1:5" s="62" customFormat="1" hidden="1" outlineLevel="2" x14ac:dyDescent="0.3">
      <c r="A197" s="58"/>
      <c r="B197" s="59" t="s">
        <v>263</v>
      </c>
      <c r="C197" s="60" t="s">
        <v>130</v>
      </c>
      <c r="D197" s="60">
        <v>6.5399999999999996E-4</v>
      </c>
      <c r="E197" s="61" t="s">
        <v>351</v>
      </c>
    </row>
    <row r="198" spans="1:5" s="62" customFormat="1" ht="24" hidden="1" outlineLevel="2" x14ac:dyDescent="0.3">
      <c r="A198" s="58"/>
      <c r="B198" s="59" t="s">
        <v>352</v>
      </c>
      <c r="C198" s="60" t="s">
        <v>65</v>
      </c>
      <c r="D198" s="60">
        <v>6.0060000000000001E-3</v>
      </c>
      <c r="E198" s="61" t="s">
        <v>353</v>
      </c>
    </row>
    <row r="199" spans="1:5" s="62" customFormat="1" hidden="1" outlineLevel="2" x14ac:dyDescent="0.3">
      <c r="A199" s="58"/>
      <c r="B199" s="59" t="s">
        <v>123</v>
      </c>
      <c r="C199" s="60" t="s">
        <v>65</v>
      </c>
      <c r="D199" s="60">
        <v>0.87516000000000005</v>
      </c>
      <c r="E199" s="61" t="s">
        <v>354</v>
      </c>
    </row>
    <row r="200" spans="1:5" s="62" customFormat="1" hidden="1" outlineLevel="2" x14ac:dyDescent="0.3">
      <c r="A200" s="58"/>
      <c r="B200" s="59" t="s">
        <v>355</v>
      </c>
      <c r="C200" s="60" t="s">
        <v>98</v>
      </c>
      <c r="D200" s="60">
        <v>0.558558</v>
      </c>
      <c r="E200" s="61" t="s">
        <v>356</v>
      </c>
    </row>
    <row r="201" spans="1:5" s="62" customFormat="1" hidden="1" outlineLevel="2" x14ac:dyDescent="0.3">
      <c r="A201" s="58"/>
      <c r="B201" s="59" t="s">
        <v>125</v>
      </c>
      <c r="C201" s="60" t="s">
        <v>98</v>
      </c>
      <c r="D201" s="60">
        <v>0.64349999999999996</v>
      </c>
      <c r="E201" s="61" t="s">
        <v>357</v>
      </c>
    </row>
    <row r="202" spans="1:5" s="68" customFormat="1" outlineLevel="1" collapsed="1" x14ac:dyDescent="0.3">
      <c r="A202" s="63"/>
      <c r="B202" s="64" t="s">
        <v>127</v>
      </c>
      <c r="C202" s="65" t="s">
        <v>65</v>
      </c>
      <c r="D202" s="66">
        <v>0.87516000000000005</v>
      </c>
      <c r="E202" s="67" t="s">
        <v>358</v>
      </c>
    </row>
    <row r="203" spans="1:5" s="57" customFormat="1" ht="26.4" x14ac:dyDescent="0.3">
      <c r="A203" s="52" t="s">
        <v>359</v>
      </c>
      <c r="B203" s="53" t="s">
        <v>360</v>
      </c>
      <c r="C203" s="54" t="s">
        <v>130</v>
      </c>
      <c r="D203" s="55">
        <v>0.24</v>
      </c>
      <c r="E203" s="56" t="s">
        <v>361</v>
      </c>
    </row>
    <row r="204" spans="1:5" s="62" customFormat="1" hidden="1" outlineLevel="2" x14ac:dyDescent="0.3">
      <c r="A204" s="58"/>
      <c r="B204" s="59" t="s">
        <v>362</v>
      </c>
      <c r="C204" s="60" t="s">
        <v>51</v>
      </c>
      <c r="D204" s="60">
        <v>6.9889999999999999</v>
      </c>
      <c r="E204" s="61" t="s">
        <v>363</v>
      </c>
    </row>
    <row r="205" spans="1:5" s="62" customFormat="1" hidden="1" outlineLevel="2" x14ac:dyDescent="0.3">
      <c r="A205" s="58"/>
      <c r="B205" s="59" t="s">
        <v>53</v>
      </c>
      <c r="C205" s="60" t="s">
        <v>51</v>
      </c>
      <c r="D205" s="60">
        <v>2.472</v>
      </c>
      <c r="E205" s="61" t="s">
        <v>364</v>
      </c>
    </row>
    <row r="206" spans="1:5" s="62" customFormat="1" hidden="1" outlineLevel="2" x14ac:dyDescent="0.3">
      <c r="A206" s="58"/>
      <c r="B206" s="59" t="s">
        <v>365</v>
      </c>
      <c r="C206" s="60" t="s">
        <v>56</v>
      </c>
      <c r="D206" s="60">
        <v>0.73919999999999997</v>
      </c>
      <c r="E206" s="61" t="s">
        <v>366</v>
      </c>
    </row>
    <row r="207" spans="1:5" s="62" customFormat="1" hidden="1" outlineLevel="2" x14ac:dyDescent="0.3">
      <c r="A207" s="58"/>
      <c r="B207" s="59" t="s">
        <v>367</v>
      </c>
      <c r="C207" s="60" t="s">
        <v>56</v>
      </c>
      <c r="D207" s="60">
        <v>0.24959999999999999</v>
      </c>
      <c r="E207" s="61" t="s">
        <v>368</v>
      </c>
    </row>
    <row r="208" spans="1:5" s="62" customFormat="1" ht="24" hidden="1" outlineLevel="2" x14ac:dyDescent="0.3">
      <c r="A208" s="58"/>
      <c r="B208" s="59" t="s">
        <v>369</v>
      </c>
      <c r="C208" s="60" t="s">
        <v>56</v>
      </c>
      <c r="D208" s="60">
        <v>0.73680000000000001</v>
      </c>
      <c r="E208" s="61" t="s">
        <v>370</v>
      </c>
    </row>
    <row r="209" spans="1:5" s="62" customFormat="1" hidden="1" outlineLevel="2" x14ac:dyDescent="0.3">
      <c r="A209" s="58"/>
      <c r="B209" s="59" t="s">
        <v>371</v>
      </c>
      <c r="C209" s="60" t="s">
        <v>56</v>
      </c>
      <c r="D209" s="60">
        <v>0.44400000000000001</v>
      </c>
      <c r="E209" s="61" t="s">
        <v>372</v>
      </c>
    </row>
    <row r="210" spans="1:5" s="62" customFormat="1" hidden="1" outlineLevel="2" x14ac:dyDescent="0.3">
      <c r="A210" s="58"/>
      <c r="B210" s="59" t="s">
        <v>373</v>
      </c>
      <c r="C210" s="60" t="s">
        <v>56</v>
      </c>
      <c r="D210" s="60">
        <v>1.042</v>
      </c>
      <c r="E210" s="61" t="s">
        <v>374</v>
      </c>
    </row>
    <row r="211" spans="1:5" s="62" customFormat="1" hidden="1" outlineLevel="2" x14ac:dyDescent="0.3">
      <c r="A211" s="58"/>
      <c r="B211" s="59" t="s">
        <v>375</v>
      </c>
      <c r="C211" s="60" t="s">
        <v>130</v>
      </c>
      <c r="D211" s="60">
        <v>0.2472</v>
      </c>
      <c r="E211" s="61" t="s">
        <v>376</v>
      </c>
    </row>
    <row r="212" spans="1:5" s="68" customFormat="1" outlineLevel="1" collapsed="1" x14ac:dyDescent="0.3">
      <c r="A212" s="63"/>
      <c r="B212" s="64" t="s">
        <v>377</v>
      </c>
      <c r="C212" s="65" t="s">
        <v>180</v>
      </c>
      <c r="D212" s="66">
        <v>6</v>
      </c>
      <c r="E212" s="67" t="s">
        <v>31</v>
      </c>
    </row>
    <row r="213" spans="1:5" s="68" customFormat="1" outlineLevel="1" x14ac:dyDescent="0.3">
      <c r="A213" s="63"/>
      <c r="B213" s="64" t="s">
        <v>378</v>
      </c>
      <c r="C213" s="65" t="s">
        <v>180</v>
      </c>
      <c r="D213" s="66">
        <v>6</v>
      </c>
      <c r="E213" s="67" t="s">
        <v>31</v>
      </c>
    </row>
    <row r="214" spans="1:5" s="57" customFormat="1" x14ac:dyDescent="0.3">
      <c r="A214" s="52" t="s">
        <v>379</v>
      </c>
      <c r="B214" s="53" t="s">
        <v>380</v>
      </c>
      <c r="C214" s="54" t="s">
        <v>381</v>
      </c>
      <c r="D214" s="55">
        <v>6</v>
      </c>
      <c r="E214" s="56" t="s">
        <v>31</v>
      </c>
    </row>
    <row r="215" spans="1:5" s="62" customFormat="1" hidden="1" outlineLevel="2" x14ac:dyDescent="0.3">
      <c r="A215" s="58"/>
      <c r="B215" s="59" t="s">
        <v>199</v>
      </c>
      <c r="C215" s="60" t="s">
        <v>51</v>
      </c>
      <c r="D215" s="60">
        <v>7.74</v>
      </c>
      <c r="E215" s="61" t="s">
        <v>382</v>
      </c>
    </row>
    <row r="216" spans="1:5" s="62" customFormat="1" hidden="1" outlineLevel="2" x14ac:dyDescent="0.3">
      <c r="A216" s="58"/>
      <c r="B216" s="59" t="s">
        <v>53</v>
      </c>
      <c r="C216" s="60" t="s">
        <v>51</v>
      </c>
      <c r="D216" s="60">
        <v>0.36</v>
      </c>
      <c r="E216" s="61" t="s">
        <v>383</v>
      </c>
    </row>
    <row r="217" spans="1:5" s="62" customFormat="1" hidden="1" outlineLevel="2" x14ac:dyDescent="0.3">
      <c r="A217" s="58"/>
      <c r="B217" s="59" t="s">
        <v>89</v>
      </c>
      <c r="C217" s="60" t="s">
        <v>56</v>
      </c>
      <c r="D217" s="60">
        <v>0.36</v>
      </c>
      <c r="E217" s="61" t="s">
        <v>383</v>
      </c>
    </row>
    <row r="218" spans="1:5" s="62" customFormat="1" hidden="1" outlineLevel="2" x14ac:dyDescent="0.3">
      <c r="A218" s="58"/>
      <c r="B218" s="59" t="s">
        <v>384</v>
      </c>
      <c r="C218" s="60" t="s">
        <v>130</v>
      </c>
      <c r="D218" s="60">
        <v>3.6000000000000002E-4</v>
      </c>
      <c r="E218" s="61" t="s">
        <v>385</v>
      </c>
    </row>
    <row r="219" spans="1:5" s="62" customFormat="1" hidden="1" outlineLevel="2" x14ac:dyDescent="0.3">
      <c r="A219" s="58"/>
      <c r="B219" s="59" t="s">
        <v>386</v>
      </c>
      <c r="C219" s="60" t="s">
        <v>156</v>
      </c>
      <c r="D219" s="60">
        <v>0.06</v>
      </c>
      <c r="E219" s="61" t="s">
        <v>387</v>
      </c>
    </row>
    <row r="220" spans="1:5" s="68" customFormat="1" ht="34.200000000000003" outlineLevel="1" collapsed="1" x14ac:dyDescent="0.3">
      <c r="A220" s="63"/>
      <c r="B220" s="64" t="s">
        <v>388</v>
      </c>
      <c r="C220" s="65" t="s">
        <v>180</v>
      </c>
      <c r="D220" s="66">
        <v>6</v>
      </c>
      <c r="E220" s="67" t="s">
        <v>31</v>
      </c>
    </row>
    <row r="221" spans="1:5" s="57" customFormat="1" ht="26.4" x14ac:dyDescent="0.3">
      <c r="A221" s="52" t="s">
        <v>389</v>
      </c>
      <c r="B221" s="53" t="s">
        <v>390</v>
      </c>
      <c r="C221" s="54" t="s">
        <v>163</v>
      </c>
      <c r="D221" s="55">
        <v>0.24</v>
      </c>
      <c r="E221" s="56" t="s">
        <v>391</v>
      </c>
    </row>
    <row r="222" spans="1:5" s="62" customFormat="1" hidden="1" outlineLevel="2" x14ac:dyDescent="0.3">
      <c r="A222" s="58"/>
      <c r="B222" s="59" t="s">
        <v>392</v>
      </c>
      <c r="C222" s="60" t="s">
        <v>51</v>
      </c>
      <c r="D222" s="60">
        <v>7.3540000000000001</v>
      </c>
      <c r="E222" s="61" t="s">
        <v>393</v>
      </c>
    </row>
    <row r="223" spans="1:5" s="62" customFormat="1" hidden="1" outlineLevel="2" x14ac:dyDescent="0.3">
      <c r="A223" s="58"/>
      <c r="B223" s="59" t="s">
        <v>53</v>
      </c>
      <c r="C223" s="60" t="s">
        <v>51</v>
      </c>
      <c r="D223" s="60">
        <v>7.6799999999999993E-2</v>
      </c>
      <c r="E223" s="61" t="s">
        <v>394</v>
      </c>
    </row>
    <row r="224" spans="1:5" s="62" customFormat="1" hidden="1" outlineLevel="2" x14ac:dyDescent="0.3">
      <c r="A224" s="58"/>
      <c r="B224" s="59" t="s">
        <v>86</v>
      </c>
      <c r="C224" s="60" t="s">
        <v>56</v>
      </c>
      <c r="D224" s="60">
        <v>3.8399999999999997E-2</v>
      </c>
      <c r="E224" s="61" t="s">
        <v>395</v>
      </c>
    </row>
    <row r="225" spans="1:5" s="62" customFormat="1" hidden="1" outlineLevel="2" x14ac:dyDescent="0.3">
      <c r="A225" s="58"/>
      <c r="B225" s="59" t="s">
        <v>396</v>
      </c>
      <c r="C225" s="60" t="s">
        <v>56</v>
      </c>
      <c r="D225" s="60">
        <v>1.1859999999999999</v>
      </c>
      <c r="E225" s="61" t="s">
        <v>397</v>
      </c>
    </row>
    <row r="226" spans="1:5" s="62" customFormat="1" hidden="1" outlineLevel="2" x14ac:dyDescent="0.3">
      <c r="A226" s="58"/>
      <c r="B226" s="59" t="s">
        <v>89</v>
      </c>
      <c r="C226" s="60" t="s">
        <v>56</v>
      </c>
      <c r="D226" s="60">
        <v>3.8399999999999997E-2</v>
      </c>
      <c r="E226" s="61" t="s">
        <v>395</v>
      </c>
    </row>
    <row r="227" spans="1:5" s="62" customFormat="1" hidden="1" outlineLevel="2" x14ac:dyDescent="0.3">
      <c r="A227" s="58"/>
      <c r="B227" s="59" t="s">
        <v>398</v>
      </c>
      <c r="C227" s="60" t="s">
        <v>130</v>
      </c>
      <c r="D227" s="60">
        <v>1.3899999999999999E-4</v>
      </c>
      <c r="E227" s="61" t="s">
        <v>399</v>
      </c>
    </row>
    <row r="228" spans="1:5" s="62" customFormat="1" hidden="1" outlineLevel="2" x14ac:dyDescent="0.3">
      <c r="A228" s="58"/>
      <c r="B228" s="59" t="s">
        <v>302</v>
      </c>
      <c r="C228" s="60" t="s">
        <v>156</v>
      </c>
      <c r="D228" s="60">
        <v>2.4E-2</v>
      </c>
      <c r="E228" s="61" t="s">
        <v>400</v>
      </c>
    </row>
    <row r="229" spans="1:5" s="62" customFormat="1" hidden="1" outlineLevel="2" x14ac:dyDescent="0.3">
      <c r="A229" s="58"/>
      <c r="B229" s="59" t="s">
        <v>401</v>
      </c>
      <c r="C229" s="60" t="s">
        <v>156</v>
      </c>
      <c r="D229" s="60">
        <v>0.72</v>
      </c>
      <c r="E229" s="61" t="s">
        <v>402</v>
      </c>
    </row>
    <row r="230" spans="1:5" s="62" customFormat="1" hidden="1" outlineLevel="2" x14ac:dyDescent="0.3">
      <c r="A230" s="58"/>
      <c r="B230" s="59" t="s">
        <v>403</v>
      </c>
      <c r="C230" s="60" t="s">
        <v>156</v>
      </c>
      <c r="D230" s="60">
        <v>0.13200000000000001</v>
      </c>
      <c r="E230" s="61" t="s">
        <v>404</v>
      </c>
    </row>
    <row r="231" spans="1:5" s="68" customFormat="1" ht="45.6" outlineLevel="1" collapsed="1" x14ac:dyDescent="0.3">
      <c r="A231" s="63"/>
      <c r="B231" s="64" t="s">
        <v>405</v>
      </c>
      <c r="C231" s="65" t="s">
        <v>313</v>
      </c>
      <c r="D231" s="66">
        <v>2.4E-2</v>
      </c>
      <c r="E231" s="67" t="s">
        <v>406</v>
      </c>
    </row>
    <row r="232" spans="1:5" s="37" customFormat="1" ht="2.1" customHeight="1" x14ac:dyDescent="0.3">
      <c r="A232" s="355"/>
      <c r="B232" s="356"/>
      <c r="C232" s="356"/>
      <c r="D232" s="356"/>
      <c r="E232" s="357"/>
    </row>
    <row r="233" spans="1:5" s="37" customFormat="1" x14ac:dyDescent="0.3">
      <c r="A233" s="349"/>
      <c r="B233" s="349"/>
      <c r="C233" s="349"/>
      <c r="D233" s="349"/>
    </row>
    <row r="234" spans="1:5" s="37" customFormat="1" x14ac:dyDescent="0.3">
      <c r="B234" s="69" t="s">
        <v>34</v>
      </c>
      <c r="C234" s="350"/>
      <c r="D234" s="350"/>
      <c r="E234" s="50"/>
    </row>
  </sheetData>
  <mergeCells count="18">
    <mergeCell ref="B11:D11"/>
    <mergeCell ref="B12:E12"/>
    <mergeCell ref="A15:D15"/>
    <mergeCell ref="A16:D16"/>
    <mergeCell ref="A233:D233"/>
    <mergeCell ref="C234:D234"/>
    <mergeCell ref="C1:D1"/>
    <mergeCell ref="C3:D3"/>
    <mergeCell ref="C5:D5"/>
    <mergeCell ref="C7:D7"/>
    <mergeCell ref="A46:D46"/>
    <mergeCell ref="A83:D83"/>
    <mergeCell ref="A95:D95"/>
    <mergeCell ref="A115:D115"/>
    <mergeCell ref="A157:D157"/>
    <mergeCell ref="A232:E232"/>
    <mergeCell ref="B9:D9"/>
    <mergeCell ref="B10:D10"/>
  </mergeCells>
  <printOptions horizontalCentered="1"/>
  <pageMargins left="0.39" right="0.39" top="0.59" bottom="0.59" header="0.39" footer="0.39"/>
  <pageSetup paperSize="9" fitToHeight="10000" orientation="landscape" r:id="rId1"/>
  <headerFooter>
    <oddHeader>&amp;L&amp;9Программный комплекс АВС-4 (редакция 2019.1)&amp;C&amp;P&amp;R100290</oddHeader>
    <oddFooter>&amp;CСтраниц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P52" sqref="P52"/>
    </sheetView>
  </sheetViews>
  <sheetFormatPr defaultColWidth="9" defaultRowHeight="13.8" x14ac:dyDescent="0.3"/>
  <cols>
    <col min="1" max="1" width="5.44140625" style="203" customWidth="1"/>
    <col min="2" max="2" width="8.109375" style="203" customWidth="1"/>
    <col min="3" max="3" width="9" style="203"/>
    <col min="4" max="4" width="7.33203125" style="203" customWidth="1"/>
    <col min="5" max="5" width="12.44140625" style="203" customWidth="1"/>
    <col min="6" max="6" width="16.6640625" style="203" customWidth="1"/>
    <col min="7" max="7" width="9" style="203"/>
    <col min="8" max="8" width="5.44140625" style="203" customWidth="1"/>
    <col min="9" max="9" width="8.109375" style="203" customWidth="1"/>
    <col min="10" max="13" width="0" style="181" hidden="1" customWidth="1"/>
    <col min="14" max="256" width="9" style="181"/>
    <col min="257" max="257" width="5.44140625" style="181" customWidth="1"/>
    <col min="258" max="258" width="8.109375" style="181" customWidth="1"/>
    <col min="259" max="259" width="9" style="181"/>
    <col min="260" max="260" width="7.33203125" style="181" customWidth="1"/>
    <col min="261" max="261" width="12.44140625" style="181" customWidth="1"/>
    <col min="262" max="262" width="16.6640625" style="181" customWidth="1"/>
    <col min="263" max="263" width="9" style="181"/>
    <col min="264" max="264" width="5.44140625" style="181" customWidth="1"/>
    <col min="265" max="265" width="8.109375" style="181" customWidth="1"/>
    <col min="266" max="269" width="0" style="181" hidden="1" customWidth="1"/>
    <col min="270" max="512" width="9" style="181"/>
    <col min="513" max="513" width="5.44140625" style="181" customWidth="1"/>
    <col min="514" max="514" width="8.109375" style="181" customWidth="1"/>
    <col min="515" max="515" width="9" style="181"/>
    <col min="516" max="516" width="7.33203125" style="181" customWidth="1"/>
    <col min="517" max="517" width="12.44140625" style="181" customWidth="1"/>
    <col min="518" max="518" width="16.6640625" style="181" customWidth="1"/>
    <col min="519" max="519" width="9" style="181"/>
    <col min="520" max="520" width="5.44140625" style="181" customWidth="1"/>
    <col min="521" max="521" width="8.109375" style="181" customWidth="1"/>
    <col min="522" max="525" width="0" style="181" hidden="1" customWidth="1"/>
    <col min="526" max="768" width="9" style="181"/>
    <col min="769" max="769" width="5.44140625" style="181" customWidth="1"/>
    <col min="770" max="770" width="8.109375" style="181" customWidth="1"/>
    <col min="771" max="771" width="9" style="181"/>
    <col min="772" max="772" width="7.33203125" style="181" customWidth="1"/>
    <col min="773" max="773" width="12.44140625" style="181" customWidth="1"/>
    <col min="774" max="774" width="16.6640625" style="181" customWidth="1"/>
    <col min="775" max="775" width="9" style="181"/>
    <col min="776" max="776" width="5.44140625" style="181" customWidth="1"/>
    <col min="777" max="777" width="8.109375" style="181" customWidth="1"/>
    <col min="778" max="781" width="0" style="181" hidden="1" customWidth="1"/>
    <col min="782" max="1024" width="9" style="181"/>
    <col min="1025" max="1025" width="5.44140625" style="181" customWidth="1"/>
    <col min="1026" max="1026" width="8.109375" style="181" customWidth="1"/>
    <col min="1027" max="1027" width="9" style="181"/>
    <col min="1028" max="1028" width="7.33203125" style="181" customWidth="1"/>
    <col min="1029" max="1029" width="12.44140625" style="181" customWidth="1"/>
    <col min="1030" max="1030" width="16.6640625" style="181" customWidth="1"/>
    <col min="1031" max="1031" width="9" style="181"/>
    <col min="1032" max="1032" width="5.44140625" style="181" customWidth="1"/>
    <col min="1033" max="1033" width="8.109375" style="181" customWidth="1"/>
    <col min="1034" max="1037" width="0" style="181" hidden="1" customWidth="1"/>
    <col min="1038" max="1280" width="9" style="181"/>
    <col min="1281" max="1281" width="5.44140625" style="181" customWidth="1"/>
    <col min="1282" max="1282" width="8.109375" style="181" customWidth="1"/>
    <col min="1283" max="1283" width="9" style="181"/>
    <col min="1284" max="1284" width="7.33203125" style="181" customWidth="1"/>
    <col min="1285" max="1285" width="12.44140625" style="181" customWidth="1"/>
    <col min="1286" max="1286" width="16.6640625" style="181" customWidth="1"/>
    <col min="1287" max="1287" width="9" style="181"/>
    <col min="1288" max="1288" width="5.44140625" style="181" customWidth="1"/>
    <col min="1289" max="1289" width="8.109375" style="181" customWidth="1"/>
    <col min="1290" max="1293" width="0" style="181" hidden="1" customWidth="1"/>
    <col min="1294" max="1536" width="9" style="181"/>
    <col min="1537" max="1537" width="5.44140625" style="181" customWidth="1"/>
    <col min="1538" max="1538" width="8.109375" style="181" customWidth="1"/>
    <col min="1539" max="1539" width="9" style="181"/>
    <col min="1540" max="1540" width="7.33203125" style="181" customWidth="1"/>
    <col min="1541" max="1541" width="12.44140625" style="181" customWidth="1"/>
    <col min="1542" max="1542" width="16.6640625" style="181" customWidth="1"/>
    <col min="1543" max="1543" width="9" style="181"/>
    <col min="1544" max="1544" width="5.44140625" style="181" customWidth="1"/>
    <col min="1545" max="1545" width="8.109375" style="181" customWidth="1"/>
    <col min="1546" max="1549" width="0" style="181" hidden="1" customWidth="1"/>
    <col min="1550" max="1792" width="9" style="181"/>
    <col min="1793" max="1793" width="5.44140625" style="181" customWidth="1"/>
    <col min="1794" max="1794" width="8.109375" style="181" customWidth="1"/>
    <col min="1795" max="1795" width="9" style="181"/>
    <col min="1796" max="1796" width="7.33203125" style="181" customWidth="1"/>
    <col min="1797" max="1797" width="12.44140625" style="181" customWidth="1"/>
    <col min="1798" max="1798" width="16.6640625" style="181" customWidth="1"/>
    <col min="1799" max="1799" width="9" style="181"/>
    <col min="1800" max="1800" width="5.44140625" style="181" customWidth="1"/>
    <col min="1801" max="1801" width="8.109375" style="181" customWidth="1"/>
    <col min="1802" max="1805" width="0" style="181" hidden="1" customWidth="1"/>
    <col min="1806" max="2048" width="9" style="181"/>
    <col min="2049" max="2049" width="5.44140625" style="181" customWidth="1"/>
    <col min="2050" max="2050" width="8.109375" style="181" customWidth="1"/>
    <col min="2051" max="2051" width="9" style="181"/>
    <col min="2052" max="2052" width="7.33203125" style="181" customWidth="1"/>
    <col min="2053" max="2053" width="12.44140625" style="181" customWidth="1"/>
    <col min="2054" max="2054" width="16.6640625" style="181" customWidth="1"/>
    <col min="2055" max="2055" width="9" style="181"/>
    <col min="2056" max="2056" width="5.44140625" style="181" customWidth="1"/>
    <col min="2057" max="2057" width="8.109375" style="181" customWidth="1"/>
    <col min="2058" max="2061" width="0" style="181" hidden="1" customWidth="1"/>
    <col min="2062" max="2304" width="9" style="181"/>
    <col min="2305" max="2305" width="5.44140625" style="181" customWidth="1"/>
    <col min="2306" max="2306" width="8.109375" style="181" customWidth="1"/>
    <col min="2307" max="2307" width="9" style="181"/>
    <col min="2308" max="2308" width="7.33203125" style="181" customWidth="1"/>
    <col min="2309" max="2309" width="12.44140625" style="181" customWidth="1"/>
    <col min="2310" max="2310" width="16.6640625" style="181" customWidth="1"/>
    <col min="2311" max="2311" width="9" style="181"/>
    <col min="2312" max="2312" width="5.44140625" style="181" customWidth="1"/>
    <col min="2313" max="2313" width="8.109375" style="181" customWidth="1"/>
    <col min="2314" max="2317" width="0" style="181" hidden="1" customWidth="1"/>
    <col min="2318" max="2560" width="9" style="181"/>
    <col min="2561" max="2561" width="5.44140625" style="181" customWidth="1"/>
    <col min="2562" max="2562" width="8.109375" style="181" customWidth="1"/>
    <col min="2563" max="2563" width="9" style="181"/>
    <col min="2564" max="2564" width="7.33203125" style="181" customWidth="1"/>
    <col min="2565" max="2565" width="12.44140625" style="181" customWidth="1"/>
    <col min="2566" max="2566" width="16.6640625" style="181" customWidth="1"/>
    <col min="2567" max="2567" width="9" style="181"/>
    <col min="2568" max="2568" width="5.44140625" style="181" customWidth="1"/>
    <col min="2569" max="2569" width="8.109375" style="181" customWidth="1"/>
    <col min="2570" max="2573" width="0" style="181" hidden="1" customWidth="1"/>
    <col min="2574" max="2816" width="9" style="181"/>
    <col min="2817" max="2817" width="5.44140625" style="181" customWidth="1"/>
    <col min="2818" max="2818" width="8.109375" style="181" customWidth="1"/>
    <col min="2819" max="2819" width="9" style="181"/>
    <col min="2820" max="2820" width="7.33203125" style="181" customWidth="1"/>
    <col min="2821" max="2821" width="12.44140625" style="181" customWidth="1"/>
    <col min="2822" max="2822" width="16.6640625" style="181" customWidth="1"/>
    <col min="2823" max="2823" width="9" style="181"/>
    <col min="2824" max="2824" width="5.44140625" style="181" customWidth="1"/>
    <col min="2825" max="2825" width="8.109375" style="181" customWidth="1"/>
    <col min="2826" max="2829" width="0" style="181" hidden="1" customWidth="1"/>
    <col min="2830" max="3072" width="9" style="181"/>
    <col min="3073" max="3073" width="5.44140625" style="181" customWidth="1"/>
    <col min="3074" max="3074" width="8.109375" style="181" customWidth="1"/>
    <col min="3075" max="3075" width="9" style="181"/>
    <col min="3076" max="3076" width="7.33203125" style="181" customWidth="1"/>
    <col min="3077" max="3077" width="12.44140625" style="181" customWidth="1"/>
    <col min="3078" max="3078" width="16.6640625" style="181" customWidth="1"/>
    <col min="3079" max="3079" width="9" style="181"/>
    <col min="3080" max="3080" width="5.44140625" style="181" customWidth="1"/>
    <col min="3081" max="3081" width="8.109375" style="181" customWidth="1"/>
    <col min="3082" max="3085" width="0" style="181" hidden="1" customWidth="1"/>
    <col min="3086" max="3328" width="9" style="181"/>
    <col min="3329" max="3329" width="5.44140625" style="181" customWidth="1"/>
    <col min="3330" max="3330" width="8.109375" style="181" customWidth="1"/>
    <col min="3331" max="3331" width="9" style="181"/>
    <col min="3332" max="3332" width="7.33203125" style="181" customWidth="1"/>
    <col min="3333" max="3333" width="12.44140625" style="181" customWidth="1"/>
    <col min="3334" max="3334" width="16.6640625" style="181" customWidth="1"/>
    <col min="3335" max="3335" width="9" style="181"/>
    <col min="3336" max="3336" width="5.44140625" style="181" customWidth="1"/>
    <col min="3337" max="3337" width="8.109375" style="181" customWidth="1"/>
    <col min="3338" max="3341" width="0" style="181" hidden="1" customWidth="1"/>
    <col min="3342" max="3584" width="9" style="181"/>
    <col min="3585" max="3585" width="5.44140625" style="181" customWidth="1"/>
    <col min="3586" max="3586" width="8.109375" style="181" customWidth="1"/>
    <col min="3587" max="3587" width="9" style="181"/>
    <col min="3588" max="3588" width="7.33203125" style="181" customWidth="1"/>
    <col min="3589" max="3589" width="12.44140625" style="181" customWidth="1"/>
    <col min="3590" max="3590" width="16.6640625" style="181" customWidth="1"/>
    <col min="3591" max="3591" width="9" style="181"/>
    <col min="3592" max="3592" width="5.44140625" style="181" customWidth="1"/>
    <col min="3593" max="3593" width="8.109375" style="181" customWidth="1"/>
    <col min="3594" max="3597" width="0" style="181" hidden="1" customWidth="1"/>
    <col min="3598" max="3840" width="9" style="181"/>
    <col min="3841" max="3841" width="5.44140625" style="181" customWidth="1"/>
    <col min="3842" max="3842" width="8.109375" style="181" customWidth="1"/>
    <col min="3843" max="3843" width="9" style="181"/>
    <col min="3844" max="3844" width="7.33203125" style="181" customWidth="1"/>
    <col min="3845" max="3845" width="12.44140625" style="181" customWidth="1"/>
    <col min="3846" max="3846" width="16.6640625" style="181" customWidth="1"/>
    <col min="3847" max="3847" width="9" style="181"/>
    <col min="3848" max="3848" width="5.44140625" style="181" customWidth="1"/>
    <col min="3849" max="3849" width="8.109375" style="181" customWidth="1"/>
    <col min="3850" max="3853" width="0" style="181" hidden="1" customWidth="1"/>
    <col min="3854" max="4096" width="9" style="181"/>
    <col min="4097" max="4097" width="5.44140625" style="181" customWidth="1"/>
    <col min="4098" max="4098" width="8.109375" style="181" customWidth="1"/>
    <col min="4099" max="4099" width="9" style="181"/>
    <col min="4100" max="4100" width="7.33203125" style="181" customWidth="1"/>
    <col min="4101" max="4101" width="12.44140625" style="181" customWidth="1"/>
    <col min="4102" max="4102" width="16.6640625" style="181" customWidth="1"/>
    <col min="4103" max="4103" width="9" style="181"/>
    <col min="4104" max="4104" width="5.44140625" style="181" customWidth="1"/>
    <col min="4105" max="4105" width="8.109375" style="181" customWidth="1"/>
    <col min="4106" max="4109" width="0" style="181" hidden="1" customWidth="1"/>
    <col min="4110" max="4352" width="9" style="181"/>
    <col min="4353" max="4353" width="5.44140625" style="181" customWidth="1"/>
    <col min="4354" max="4354" width="8.109375" style="181" customWidth="1"/>
    <col min="4355" max="4355" width="9" style="181"/>
    <col min="4356" max="4356" width="7.33203125" style="181" customWidth="1"/>
    <col min="4357" max="4357" width="12.44140625" style="181" customWidth="1"/>
    <col min="4358" max="4358" width="16.6640625" style="181" customWidth="1"/>
    <col min="4359" max="4359" width="9" style="181"/>
    <col min="4360" max="4360" width="5.44140625" style="181" customWidth="1"/>
    <col min="4361" max="4361" width="8.109375" style="181" customWidth="1"/>
    <col min="4362" max="4365" width="0" style="181" hidden="1" customWidth="1"/>
    <col min="4366" max="4608" width="9" style="181"/>
    <col min="4609" max="4609" width="5.44140625" style="181" customWidth="1"/>
    <col min="4610" max="4610" width="8.109375" style="181" customWidth="1"/>
    <col min="4611" max="4611" width="9" style="181"/>
    <col min="4612" max="4612" width="7.33203125" style="181" customWidth="1"/>
    <col min="4613" max="4613" width="12.44140625" style="181" customWidth="1"/>
    <col min="4614" max="4614" width="16.6640625" style="181" customWidth="1"/>
    <col min="4615" max="4615" width="9" style="181"/>
    <col min="4616" max="4616" width="5.44140625" style="181" customWidth="1"/>
    <col min="4617" max="4617" width="8.109375" style="181" customWidth="1"/>
    <col min="4618" max="4621" width="0" style="181" hidden="1" customWidth="1"/>
    <col min="4622" max="4864" width="9" style="181"/>
    <col min="4865" max="4865" width="5.44140625" style="181" customWidth="1"/>
    <col min="4866" max="4866" width="8.109375" style="181" customWidth="1"/>
    <col min="4867" max="4867" width="9" style="181"/>
    <col min="4868" max="4868" width="7.33203125" style="181" customWidth="1"/>
    <col min="4869" max="4869" width="12.44140625" style="181" customWidth="1"/>
    <col min="4870" max="4870" width="16.6640625" style="181" customWidth="1"/>
    <col min="4871" max="4871" width="9" style="181"/>
    <col min="4872" max="4872" width="5.44140625" style="181" customWidth="1"/>
    <col min="4873" max="4873" width="8.109375" style="181" customWidth="1"/>
    <col min="4874" max="4877" width="0" style="181" hidden="1" customWidth="1"/>
    <col min="4878" max="5120" width="9" style="181"/>
    <col min="5121" max="5121" width="5.44140625" style="181" customWidth="1"/>
    <col min="5122" max="5122" width="8.109375" style="181" customWidth="1"/>
    <col min="5123" max="5123" width="9" style="181"/>
    <col min="5124" max="5124" width="7.33203125" style="181" customWidth="1"/>
    <col min="5125" max="5125" width="12.44140625" style="181" customWidth="1"/>
    <col min="5126" max="5126" width="16.6640625" style="181" customWidth="1"/>
    <col min="5127" max="5127" width="9" style="181"/>
    <col min="5128" max="5128" width="5.44140625" style="181" customWidth="1"/>
    <col min="5129" max="5129" width="8.109375" style="181" customWidth="1"/>
    <col min="5130" max="5133" width="0" style="181" hidden="1" customWidth="1"/>
    <col min="5134" max="5376" width="9" style="181"/>
    <col min="5377" max="5377" width="5.44140625" style="181" customWidth="1"/>
    <col min="5378" max="5378" width="8.109375" style="181" customWidth="1"/>
    <col min="5379" max="5379" width="9" style="181"/>
    <col min="5380" max="5380" width="7.33203125" style="181" customWidth="1"/>
    <col min="5381" max="5381" width="12.44140625" style="181" customWidth="1"/>
    <col min="5382" max="5382" width="16.6640625" style="181" customWidth="1"/>
    <col min="5383" max="5383" width="9" style="181"/>
    <col min="5384" max="5384" width="5.44140625" style="181" customWidth="1"/>
    <col min="5385" max="5385" width="8.109375" style="181" customWidth="1"/>
    <col min="5386" max="5389" width="0" style="181" hidden="1" customWidth="1"/>
    <col min="5390" max="5632" width="9" style="181"/>
    <col min="5633" max="5633" width="5.44140625" style="181" customWidth="1"/>
    <col min="5634" max="5634" width="8.109375" style="181" customWidth="1"/>
    <col min="5635" max="5635" width="9" style="181"/>
    <col min="5636" max="5636" width="7.33203125" style="181" customWidth="1"/>
    <col min="5637" max="5637" width="12.44140625" style="181" customWidth="1"/>
    <col min="5638" max="5638" width="16.6640625" style="181" customWidth="1"/>
    <col min="5639" max="5639" width="9" style="181"/>
    <col min="5640" max="5640" width="5.44140625" style="181" customWidth="1"/>
    <col min="5641" max="5641" width="8.109375" style="181" customWidth="1"/>
    <col min="5642" max="5645" width="0" style="181" hidden="1" customWidth="1"/>
    <col min="5646" max="5888" width="9" style="181"/>
    <col min="5889" max="5889" width="5.44140625" style="181" customWidth="1"/>
    <col min="5890" max="5890" width="8.109375" style="181" customWidth="1"/>
    <col min="5891" max="5891" width="9" style="181"/>
    <col min="5892" max="5892" width="7.33203125" style="181" customWidth="1"/>
    <col min="5893" max="5893" width="12.44140625" style="181" customWidth="1"/>
    <col min="5894" max="5894" width="16.6640625" style="181" customWidth="1"/>
    <col min="5895" max="5895" width="9" style="181"/>
    <col min="5896" max="5896" width="5.44140625" style="181" customWidth="1"/>
    <col min="5897" max="5897" width="8.109375" style="181" customWidth="1"/>
    <col min="5898" max="5901" width="0" style="181" hidden="1" customWidth="1"/>
    <col min="5902" max="6144" width="9" style="181"/>
    <col min="6145" max="6145" width="5.44140625" style="181" customWidth="1"/>
    <col min="6146" max="6146" width="8.109375" style="181" customWidth="1"/>
    <col min="6147" max="6147" width="9" style="181"/>
    <col min="6148" max="6148" width="7.33203125" style="181" customWidth="1"/>
    <col min="6149" max="6149" width="12.44140625" style="181" customWidth="1"/>
    <col min="6150" max="6150" width="16.6640625" style="181" customWidth="1"/>
    <col min="6151" max="6151" width="9" style="181"/>
    <col min="6152" max="6152" width="5.44140625" style="181" customWidth="1"/>
    <col min="6153" max="6153" width="8.109375" style="181" customWidth="1"/>
    <col min="6154" max="6157" width="0" style="181" hidden="1" customWidth="1"/>
    <col min="6158" max="6400" width="9" style="181"/>
    <col min="6401" max="6401" width="5.44140625" style="181" customWidth="1"/>
    <col min="6402" max="6402" width="8.109375" style="181" customWidth="1"/>
    <col min="6403" max="6403" width="9" style="181"/>
    <col min="6404" max="6404" width="7.33203125" style="181" customWidth="1"/>
    <col min="6405" max="6405" width="12.44140625" style="181" customWidth="1"/>
    <col min="6406" max="6406" width="16.6640625" style="181" customWidth="1"/>
    <col min="6407" max="6407" width="9" style="181"/>
    <col min="6408" max="6408" width="5.44140625" style="181" customWidth="1"/>
    <col min="6409" max="6409" width="8.109375" style="181" customWidth="1"/>
    <col min="6410" max="6413" width="0" style="181" hidden="1" customWidth="1"/>
    <col min="6414" max="6656" width="9" style="181"/>
    <col min="6657" max="6657" width="5.44140625" style="181" customWidth="1"/>
    <col min="6658" max="6658" width="8.109375" style="181" customWidth="1"/>
    <col min="6659" max="6659" width="9" style="181"/>
    <col min="6660" max="6660" width="7.33203125" style="181" customWidth="1"/>
    <col min="6661" max="6661" width="12.44140625" style="181" customWidth="1"/>
    <col min="6662" max="6662" width="16.6640625" style="181" customWidth="1"/>
    <col min="6663" max="6663" width="9" style="181"/>
    <col min="6664" max="6664" width="5.44140625" style="181" customWidth="1"/>
    <col min="6665" max="6665" width="8.109375" style="181" customWidth="1"/>
    <col min="6666" max="6669" width="0" style="181" hidden="1" customWidth="1"/>
    <col min="6670" max="6912" width="9" style="181"/>
    <col min="6913" max="6913" width="5.44140625" style="181" customWidth="1"/>
    <col min="6914" max="6914" width="8.109375" style="181" customWidth="1"/>
    <col min="6915" max="6915" width="9" style="181"/>
    <col min="6916" max="6916" width="7.33203125" style="181" customWidth="1"/>
    <col min="6917" max="6917" width="12.44140625" style="181" customWidth="1"/>
    <col min="6918" max="6918" width="16.6640625" style="181" customWidth="1"/>
    <col min="6919" max="6919" width="9" style="181"/>
    <col min="6920" max="6920" width="5.44140625" style="181" customWidth="1"/>
    <col min="6921" max="6921" width="8.109375" style="181" customWidth="1"/>
    <col min="6922" max="6925" width="0" style="181" hidden="1" customWidth="1"/>
    <col min="6926" max="7168" width="9" style="181"/>
    <col min="7169" max="7169" width="5.44140625" style="181" customWidth="1"/>
    <col min="7170" max="7170" width="8.109375" style="181" customWidth="1"/>
    <col min="7171" max="7171" width="9" style="181"/>
    <col min="7172" max="7172" width="7.33203125" style="181" customWidth="1"/>
    <col min="7173" max="7173" width="12.44140625" style="181" customWidth="1"/>
    <col min="7174" max="7174" width="16.6640625" style="181" customWidth="1"/>
    <col min="7175" max="7175" width="9" style="181"/>
    <col min="7176" max="7176" width="5.44140625" style="181" customWidth="1"/>
    <col min="7177" max="7177" width="8.109375" style="181" customWidth="1"/>
    <col min="7178" max="7181" width="0" style="181" hidden="1" customWidth="1"/>
    <col min="7182" max="7424" width="9" style="181"/>
    <col min="7425" max="7425" width="5.44140625" style="181" customWidth="1"/>
    <col min="7426" max="7426" width="8.109375" style="181" customWidth="1"/>
    <col min="7427" max="7427" width="9" style="181"/>
    <col min="7428" max="7428" width="7.33203125" style="181" customWidth="1"/>
    <col min="7429" max="7429" width="12.44140625" style="181" customWidth="1"/>
    <col min="7430" max="7430" width="16.6640625" style="181" customWidth="1"/>
    <col min="7431" max="7431" width="9" style="181"/>
    <col min="7432" max="7432" width="5.44140625" style="181" customWidth="1"/>
    <col min="7433" max="7433" width="8.109375" style="181" customWidth="1"/>
    <col min="7434" max="7437" width="0" style="181" hidden="1" customWidth="1"/>
    <col min="7438" max="7680" width="9" style="181"/>
    <col min="7681" max="7681" width="5.44140625" style="181" customWidth="1"/>
    <col min="7682" max="7682" width="8.109375" style="181" customWidth="1"/>
    <col min="7683" max="7683" width="9" style="181"/>
    <col min="7684" max="7684" width="7.33203125" style="181" customWidth="1"/>
    <col min="7685" max="7685" width="12.44140625" style="181" customWidth="1"/>
    <col min="7686" max="7686" width="16.6640625" style="181" customWidth="1"/>
    <col min="7687" max="7687" width="9" style="181"/>
    <col min="7688" max="7688" width="5.44140625" style="181" customWidth="1"/>
    <col min="7689" max="7689" width="8.109375" style="181" customWidth="1"/>
    <col min="7690" max="7693" width="0" style="181" hidden="1" customWidth="1"/>
    <col min="7694" max="7936" width="9" style="181"/>
    <col min="7937" max="7937" width="5.44140625" style="181" customWidth="1"/>
    <col min="7938" max="7938" width="8.109375" style="181" customWidth="1"/>
    <col min="7939" max="7939" width="9" style="181"/>
    <col min="7940" max="7940" width="7.33203125" style="181" customWidth="1"/>
    <col min="7941" max="7941" width="12.44140625" style="181" customWidth="1"/>
    <col min="7942" max="7942" width="16.6640625" style="181" customWidth="1"/>
    <col min="7943" max="7943" width="9" style="181"/>
    <col min="7944" max="7944" width="5.44140625" style="181" customWidth="1"/>
    <col min="7945" max="7945" width="8.109375" style="181" customWidth="1"/>
    <col min="7946" max="7949" width="0" style="181" hidden="1" customWidth="1"/>
    <col min="7950" max="8192" width="9" style="181"/>
    <col min="8193" max="8193" width="5.44140625" style="181" customWidth="1"/>
    <col min="8194" max="8194" width="8.109375" style="181" customWidth="1"/>
    <col min="8195" max="8195" width="9" style="181"/>
    <col min="8196" max="8196" width="7.33203125" style="181" customWidth="1"/>
    <col min="8197" max="8197" width="12.44140625" style="181" customWidth="1"/>
    <col min="8198" max="8198" width="16.6640625" style="181" customWidth="1"/>
    <col min="8199" max="8199" width="9" style="181"/>
    <col min="8200" max="8200" width="5.44140625" style="181" customWidth="1"/>
    <col min="8201" max="8201" width="8.109375" style="181" customWidth="1"/>
    <col min="8202" max="8205" width="0" style="181" hidden="1" customWidth="1"/>
    <col min="8206" max="8448" width="9" style="181"/>
    <col min="8449" max="8449" width="5.44140625" style="181" customWidth="1"/>
    <col min="8450" max="8450" width="8.109375" style="181" customWidth="1"/>
    <col min="8451" max="8451" width="9" style="181"/>
    <col min="8452" max="8452" width="7.33203125" style="181" customWidth="1"/>
    <col min="8453" max="8453" width="12.44140625" style="181" customWidth="1"/>
    <col min="8454" max="8454" width="16.6640625" style="181" customWidth="1"/>
    <col min="8455" max="8455" width="9" style="181"/>
    <col min="8456" max="8456" width="5.44140625" style="181" customWidth="1"/>
    <col min="8457" max="8457" width="8.109375" style="181" customWidth="1"/>
    <col min="8458" max="8461" width="0" style="181" hidden="1" customWidth="1"/>
    <col min="8462" max="8704" width="9" style="181"/>
    <col min="8705" max="8705" width="5.44140625" style="181" customWidth="1"/>
    <col min="8706" max="8706" width="8.109375" style="181" customWidth="1"/>
    <col min="8707" max="8707" width="9" style="181"/>
    <col min="8708" max="8708" width="7.33203125" style="181" customWidth="1"/>
    <col min="8709" max="8709" width="12.44140625" style="181" customWidth="1"/>
    <col min="8710" max="8710" width="16.6640625" style="181" customWidth="1"/>
    <col min="8711" max="8711" width="9" style="181"/>
    <col min="8712" max="8712" width="5.44140625" style="181" customWidth="1"/>
    <col min="8713" max="8713" width="8.109375" style="181" customWidth="1"/>
    <col min="8714" max="8717" width="0" style="181" hidden="1" customWidth="1"/>
    <col min="8718" max="8960" width="9" style="181"/>
    <col min="8961" max="8961" width="5.44140625" style="181" customWidth="1"/>
    <col min="8962" max="8962" width="8.109375" style="181" customWidth="1"/>
    <col min="8963" max="8963" width="9" style="181"/>
    <col min="8964" max="8964" width="7.33203125" style="181" customWidth="1"/>
    <col min="8965" max="8965" width="12.44140625" style="181" customWidth="1"/>
    <col min="8966" max="8966" width="16.6640625" style="181" customWidth="1"/>
    <col min="8967" max="8967" width="9" style="181"/>
    <col min="8968" max="8968" width="5.44140625" style="181" customWidth="1"/>
    <col min="8969" max="8969" width="8.109375" style="181" customWidth="1"/>
    <col min="8970" max="8973" width="0" style="181" hidden="1" customWidth="1"/>
    <col min="8974" max="9216" width="9" style="181"/>
    <col min="9217" max="9217" width="5.44140625" style="181" customWidth="1"/>
    <col min="9218" max="9218" width="8.109375" style="181" customWidth="1"/>
    <col min="9219" max="9219" width="9" style="181"/>
    <col min="9220" max="9220" width="7.33203125" style="181" customWidth="1"/>
    <col min="9221" max="9221" width="12.44140625" style="181" customWidth="1"/>
    <col min="9222" max="9222" width="16.6640625" style="181" customWidth="1"/>
    <col min="9223" max="9223" width="9" style="181"/>
    <col min="9224" max="9224" width="5.44140625" style="181" customWidth="1"/>
    <col min="9225" max="9225" width="8.109375" style="181" customWidth="1"/>
    <col min="9226" max="9229" width="0" style="181" hidden="1" customWidth="1"/>
    <col min="9230" max="9472" width="9" style="181"/>
    <col min="9473" max="9473" width="5.44140625" style="181" customWidth="1"/>
    <col min="9474" max="9474" width="8.109375" style="181" customWidth="1"/>
    <col min="9475" max="9475" width="9" style="181"/>
    <col min="9476" max="9476" width="7.33203125" style="181" customWidth="1"/>
    <col min="9477" max="9477" width="12.44140625" style="181" customWidth="1"/>
    <col min="9478" max="9478" width="16.6640625" style="181" customWidth="1"/>
    <col min="9479" max="9479" width="9" style="181"/>
    <col min="9480" max="9480" width="5.44140625" style="181" customWidth="1"/>
    <col min="9481" max="9481" width="8.109375" style="181" customWidth="1"/>
    <col min="9482" max="9485" width="0" style="181" hidden="1" customWidth="1"/>
    <col min="9486" max="9728" width="9" style="181"/>
    <col min="9729" max="9729" width="5.44140625" style="181" customWidth="1"/>
    <col min="9730" max="9730" width="8.109375" style="181" customWidth="1"/>
    <col min="9731" max="9731" width="9" style="181"/>
    <col min="9732" max="9732" width="7.33203125" style="181" customWidth="1"/>
    <col min="9733" max="9733" width="12.44140625" style="181" customWidth="1"/>
    <col min="9734" max="9734" width="16.6640625" style="181" customWidth="1"/>
    <col min="9735" max="9735" width="9" style="181"/>
    <col min="9736" max="9736" width="5.44140625" style="181" customWidth="1"/>
    <col min="9737" max="9737" width="8.109375" style="181" customWidth="1"/>
    <col min="9738" max="9741" width="0" style="181" hidden="1" customWidth="1"/>
    <col min="9742" max="9984" width="9" style="181"/>
    <col min="9985" max="9985" width="5.44140625" style="181" customWidth="1"/>
    <col min="9986" max="9986" width="8.109375" style="181" customWidth="1"/>
    <col min="9987" max="9987" width="9" style="181"/>
    <col min="9988" max="9988" width="7.33203125" style="181" customWidth="1"/>
    <col min="9989" max="9989" width="12.44140625" style="181" customWidth="1"/>
    <col min="9990" max="9990" width="16.6640625" style="181" customWidth="1"/>
    <col min="9991" max="9991" width="9" style="181"/>
    <col min="9992" max="9992" width="5.44140625" style="181" customWidth="1"/>
    <col min="9993" max="9993" width="8.109375" style="181" customWidth="1"/>
    <col min="9994" max="9997" width="0" style="181" hidden="1" customWidth="1"/>
    <col min="9998" max="10240" width="9" style="181"/>
    <col min="10241" max="10241" width="5.44140625" style="181" customWidth="1"/>
    <col min="10242" max="10242" width="8.109375" style="181" customWidth="1"/>
    <col min="10243" max="10243" width="9" style="181"/>
    <col min="10244" max="10244" width="7.33203125" style="181" customWidth="1"/>
    <col min="10245" max="10245" width="12.44140625" style="181" customWidth="1"/>
    <col min="10246" max="10246" width="16.6640625" style="181" customWidth="1"/>
    <col min="10247" max="10247" width="9" style="181"/>
    <col min="10248" max="10248" width="5.44140625" style="181" customWidth="1"/>
    <col min="10249" max="10249" width="8.109375" style="181" customWidth="1"/>
    <col min="10250" max="10253" width="0" style="181" hidden="1" customWidth="1"/>
    <col min="10254" max="10496" width="9" style="181"/>
    <col min="10497" max="10497" width="5.44140625" style="181" customWidth="1"/>
    <col min="10498" max="10498" width="8.109375" style="181" customWidth="1"/>
    <col min="10499" max="10499" width="9" style="181"/>
    <col min="10500" max="10500" width="7.33203125" style="181" customWidth="1"/>
    <col min="10501" max="10501" width="12.44140625" style="181" customWidth="1"/>
    <col min="10502" max="10502" width="16.6640625" style="181" customWidth="1"/>
    <col min="10503" max="10503" width="9" style="181"/>
    <col min="10504" max="10504" width="5.44140625" style="181" customWidth="1"/>
    <col min="10505" max="10505" width="8.109375" style="181" customWidth="1"/>
    <col min="10506" max="10509" width="0" style="181" hidden="1" customWidth="1"/>
    <col min="10510" max="10752" width="9" style="181"/>
    <col min="10753" max="10753" width="5.44140625" style="181" customWidth="1"/>
    <col min="10754" max="10754" width="8.109375" style="181" customWidth="1"/>
    <col min="10755" max="10755" width="9" style="181"/>
    <col min="10756" max="10756" width="7.33203125" style="181" customWidth="1"/>
    <col min="10757" max="10757" width="12.44140625" style="181" customWidth="1"/>
    <col min="10758" max="10758" width="16.6640625" style="181" customWidth="1"/>
    <col min="10759" max="10759" width="9" style="181"/>
    <col min="10760" max="10760" width="5.44140625" style="181" customWidth="1"/>
    <col min="10761" max="10761" width="8.109375" style="181" customWidth="1"/>
    <col min="10762" max="10765" width="0" style="181" hidden="1" customWidth="1"/>
    <col min="10766" max="11008" width="9" style="181"/>
    <col min="11009" max="11009" width="5.44140625" style="181" customWidth="1"/>
    <col min="11010" max="11010" width="8.109375" style="181" customWidth="1"/>
    <col min="11011" max="11011" width="9" style="181"/>
    <col min="11012" max="11012" width="7.33203125" style="181" customWidth="1"/>
    <col min="11013" max="11013" width="12.44140625" style="181" customWidth="1"/>
    <col min="11014" max="11014" width="16.6640625" style="181" customWidth="1"/>
    <col min="11015" max="11015" width="9" style="181"/>
    <col min="11016" max="11016" width="5.44140625" style="181" customWidth="1"/>
    <col min="11017" max="11017" width="8.109375" style="181" customWidth="1"/>
    <col min="11018" max="11021" width="0" style="181" hidden="1" customWidth="1"/>
    <col min="11022" max="11264" width="9" style="181"/>
    <col min="11265" max="11265" width="5.44140625" style="181" customWidth="1"/>
    <col min="11266" max="11266" width="8.109375" style="181" customWidth="1"/>
    <col min="11267" max="11267" width="9" style="181"/>
    <col min="11268" max="11268" width="7.33203125" style="181" customWidth="1"/>
    <col min="11269" max="11269" width="12.44140625" style="181" customWidth="1"/>
    <col min="11270" max="11270" width="16.6640625" style="181" customWidth="1"/>
    <col min="11271" max="11271" width="9" style="181"/>
    <col min="11272" max="11272" width="5.44140625" style="181" customWidth="1"/>
    <col min="11273" max="11273" width="8.109375" style="181" customWidth="1"/>
    <col min="11274" max="11277" width="0" style="181" hidden="1" customWidth="1"/>
    <col min="11278" max="11520" width="9" style="181"/>
    <col min="11521" max="11521" width="5.44140625" style="181" customWidth="1"/>
    <col min="11522" max="11522" width="8.109375" style="181" customWidth="1"/>
    <col min="11523" max="11523" width="9" style="181"/>
    <col min="11524" max="11524" width="7.33203125" style="181" customWidth="1"/>
    <col min="11525" max="11525" width="12.44140625" style="181" customWidth="1"/>
    <col min="11526" max="11526" width="16.6640625" style="181" customWidth="1"/>
    <col min="11527" max="11527" width="9" style="181"/>
    <col min="11528" max="11528" width="5.44140625" style="181" customWidth="1"/>
    <col min="11529" max="11529" width="8.109375" style="181" customWidth="1"/>
    <col min="11530" max="11533" width="0" style="181" hidden="1" customWidth="1"/>
    <col min="11534" max="11776" width="9" style="181"/>
    <col min="11777" max="11777" width="5.44140625" style="181" customWidth="1"/>
    <col min="11778" max="11778" width="8.109375" style="181" customWidth="1"/>
    <col min="11779" max="11779" width="9" style="181"/>
    <col min="11780" max="11780" width="7.33203125" style="181" customWidth="1"/>
    <col min="11781" max="11781" width="12.44140625" style="181" customWidth="1"/>
    <col min="11782" max="11782" width="16.6640625" style="181" customWidth="1"/>
    <col min="11783" max="11783" width="9" style="181"/>
    <col min="11784" max="11784" width="5.44140625" style="181" customWidth="1"/>
    <col min="11785" max="11785" width="8.109375" style="181" customWidth="1"/>
    <col min="11786" max="11789" width="0" style="181" hidden="1" customWidth="1"/>
    <col min="11790" max="12032" width="9" style="181"/>
    <col min="12033" max="12033" width="5.44140625" style="181" customWidth="1"/>
    <col min="12034" max="12034" width="8.109375" style="181" customWidth="1"/>
    <col min="12035" max="12035" width="9" style="181"/>
    <col min="12036" max="12036" width="7.33203125" style="181" customWidth="1"/>
    <col min="12037" max="12037" width="12.44140625" style="181" customWidth="1"/>
    <col min="12038" max="12038" width="16.6640625" style="181" customWidth="1"/>
    <col min="12039" max="12039" width="9" style="181"/>
    <col min="12040" max="12040" width="5.44140625" style="181" customWidth="1"/>
    <col min="12041" max="12041" width="8.109375" style="181" customWidth="1"/>
    <col min="12042" max="12045" width="0" style="181" hidden="1" customWidth="1"/>
    <col min="12046" max="12288" width="9" style="181"/>
    <col min="12289" max="12289" width="5.44140625" style="181" customWidth="1"/>
    <col min="12290" max="12290" width="8.109375" style="181" customWidth="1"/>
    <col min="12291" max="12291" width="9" style="181"/>
    <col min="12292" max="12292" width="7.33203125" style="181" customWidth="1"/>
    <col min="12293" max="12293" width="12.44140625" style="181" customWidth="1"/>
    <col min="12294" max="12294" width="16.6640625" style="181" customWidth="1"/>
    <col min="12295" max="12295" width="9" style="181"/>
    <col min="12296" max="12296" width="5.44140625" style="181" customWidth="1"/>
    <col min="12297" max="12297" width="8.109375" style="181" customWidth="1"/>
    <col min="12298" max="12301" width="0" style="181" hidden="1" customWidth="1"/>
    <col min="12302" max="12544" width="9" style="181"/>
    <col min="12545" max="12545" width="5.44140625" style="181" customWidth="1"/>
    <col min="12546" max="12546" width="8.109375" style="181" customWidth="1"/>
    <col min="12547" max="12547" width="9" style="181"/>
    <col min="12548" max="12548" width="7.33203125" style="181" customWidth="1"/>
    <col min="12549" max="12549" width="12.44140625" style="181" customWidth="1"/>
    <col min="12550" max="12550" width="16.6640625" style="181" customWidth="1"/>
    <col min="12551" max="12551" width="9" style="181"/>
    <col min="12552" max="12552" width="5.44140625" style="181" customWidth="1"/>
    <col min="12553" max="12553" width="8.109375" style="181" customWidth="1"/>
    <col min="12554" max="12557" width="0" style="181" hidden="1" customWidth="1"/>
    <col min="12558" max="12800" width="9" style="181"/>
    <col min="12801" max="12801" width="5.44140625" style="181" customWidth="1"/>
    <col min="12802" max="12802" width="8.109375" style="181" customWidth="1"/>
    <col min="12803" max="12803" width="9" style="181"/>
    <col min="12804" max="12804" width="7.33203125" style="181" customWidth="1"/>
    <col min="12805" max="12805" width="12.44140625" style="181" customWidth="1"/>
    <col min="12806" max="12806" width="16.6640625" style="181" customWidth="1"/>
    <col min="12807" max="12807" width="9" style="181"/>
    <col min="12808" max="12808" width="5.44140625" style="181" customWidth="1"/>
    <col min="12809" max="12809" width="8.109375" style="181" customWidth="1"/>
    <col min="12810" max="12813" width="0" style="181" hidden="1" customWidth="1"/>
    <col min="12814" max="13056" width="9" style="181"/>
    <col min="13057" max="13057" width="5.44140625" style="181" customWidth="1"/>
    <col min="13058" max="13058" width="8.109375" style="181" customWidth="1"/>
    <col min="13059" max="13059" width="9" style="181"/>
    <col min="13060" max="13060" width="7.33203125" style="181" customWidth="1"/>
    <col min="13061" max="13061" width="12.44140625" style="181" customWidth="1"/>
    <col min="13062" max="13062" width="16.6640625" style="181" customWidth="1"/>
    <col min="13063" max="13063" width="9" style="181"/>
    <col min="13064" max="13064" width="5.44140625" style="181" customWidth="1"/>
    <col min="13065" max="13065" width="8.109375" style="181" customWidth="1"/>
    <col min="13066" max="13069" width="0" style="181" hidden="1" customWidth="1"/>
    <col min="13070" max="13312" width="9" style="181"/>
    <col min="13313" max="13313" width="5.44140625" style="181" customWidth="1"/>
    <col min="13314" max="13314" width="8.109375" style="181" customWidth="1"/>
    <col min="13315" max="13315" width="9" style="181"/>
    <col min="13316" max="13316" width="7.33203125" style="181" customWidth="1"/>
    <col min="13317" max="13317" width="12.44140625" style="181" customWidth="1"/>
    <col min="13318" max="13318" width="16.6640625" style="181" customWidth="1"/>
    <col min="13319" max="13319" width="9" style="181"/>
    <col min="13320" max="13320" width="5.44140625" style="181" customWidth="1"/>
    <col min="13321" max="13321" width="8.109375" style="181" customWidth="1"/>
    <col min="13322" max="13325" width="0" style="181" hidden="1" customWidth="1"/>
    <col min="13326" max="13568" width="9" style="181"/>
    <col min="13569" max="13569" width="5.44140625" style="181" customWidth="1"/>
    <col min="13570" max="13570" width="8.109375" style="181" customWidth="1"/>
    <col min="13571" max="13571" width="9" style="181"/>
    <col min="13572" max="13572" width="7.33203125" style="181" customWidth="1"/>
    <col min="13573" max="13573" width="12.44140625" style="181" customWidth="1"/>
    <col min="13574" max="13574" width="16.6640625" style="181" customWidth="1"/>
    <col min="13575" max="13575" width="9" style="181"/>
    <col min="13576" max="13576" width="5.44140625" style="181" customWidth="1"/>
    <col min="13577" max="13577" width="8.109375" style="181" customWidth="1"/>
    <col min="13578" max="13581" width="0" style="181" hidden="1" customWidth="1"/>
    <col min="13582" max="13824" width="9" style="181"/>
    <col min="13825" max="13825" width="5.44140625" style="181" customWidth="1"/>
    <col min="13826" max="13826" width="8.109375" style="181" customWidth="1"/>
    <col min="13827" max="13827" width="9" style="181"/>
    <col min="13828" max="13828" width="7.33203125" style="181" customWidth="1"/>
    <col min="13829" max="13829" width="12.44140625" style="181" customWidth="1"/>
    <col min="13830" max="13830" width="16.6640625" style="181" customWidth="1"/>
    <col min="13831" max="13831" width="9" style="181"/>
    <col min="13832" max="13832" width="5.44140625" style="181" customWidth="1"/>
    <col min="13833" max="13833" width="8.109375" style="181" customWidth="1"/>
    <col min="13834" max="13837" width="0" style="181" hidden="1" customWidth="1"/>
    <col min="13838" max="14080" width="9" style="181"/>
    <col min="14081" max="14081" width="5.44140625" style="181" customWidth="1"/>
    <col min="14082" max="14082" width="8.109375" style="181" customWidth="1"/>
    <col min="14083" max="14083" width="9" style="181"/>
    <col min="14084" max="14084" width="7.33203125" style="181" customWidth="1"/>
    <col min="14085" max="14085" width="12.44140625" style="181" customWidth="1"/>
    <col min="14086" max="14086" width="16.6640625" style="181" customWidth="1"/>
    <col min="14087" max="14087" width="9" style="181"/>
    <col min="14088" max="14088" width="5.44140625" style="181" customWidth="1"/>
    <col min="14089" max="14089" width="8.109375" style="181" customWidth="1"/>
    <col min="14090" max="14093" width="0" style="181" hidden="1" customWidth="1"/>
    <col min="14094" max="14336" width="9" style="181"/>
    <col min="14337" max="14337" width="5.44140625" style="181" customWidth="1"/>
    <col min="14338" max="14338" width="8.109375" style="181" customWidth="1"/>
    <col min="14339" max="14339" width="9" style="181"/>
    <col min="14340" max="14340" width="7.33203125" style="181" customWidth="1"/>
    <col min="14341" max="14341" width="12.44140625" style="181" customWidth="1"/>
    <col min="14342" max="14342" width="16.6640625" style="181" customWidth="1"/>
    <col min="14343" max="14343" width="9" style="181"/>
    <col min="14344" max="14344" width="5.44140625" style="181" customWidth="1"/>
    <col min="14345" max="14345" width="8.109375" style="181" customWidth="1"/>
    <col min="14346" max="14349" width="0" style="181" hidden="1" customWidth="1"/>
    <col min="14350" max="14592" width="9" style="181"/>
    <col min="14593" max="14593" width="5.44140625" style="181" customWidth="1"/>
    <col min="14594" max="14594" width="8.109375" style="181" customWidth="1"/>
    <col min="14595" max="14595" width="9" style="181"/>
    <col min="14596" max="14596" width="7.33203125" style="181" customWidth="1"/>
    <col min="14597" max="14597" width="12.44140625" style="181" customWidth="1"/>
    <col min="14598" max="14598" width="16.6640625" style="181" customWidth="1"/>
    <col min="14599" max="14599" width="9" style="181"/>
    <col min="14600" max="14600" width="5.44140625" style="181" customWidth="1"/>
    <col min="14601" max="14601" width="8.109375" style="181" customWidth="1"/>
    <col min="14602" max="14605" width="0" style="181" hidden="1" customWidth="1"/>
    <col min="14606" max="14848" width="9" style="181"/>
    <col min="14849" max="14849" width="5.44140625" style="181" customWidth="1"/>
    <col min="14850" max="14850" width="8.109375" style="181" customWidth="1"/>
    <col min="14851" max="14851" width="9" style="181"/>
    <col min="14852" max="14852" width="7.33203125" style="181" customWidth="1"/>
    <col min="14853" max="14853" width="12.44140625" style="181" customWidth="1"/>
    <col min="14854" max="14854" width="16.6640625" style="181" customWidth="1"/>
    <col min="14855" max="14855" width="9" style="181"/>
    <col min="14856" max="14856" width="5.44140625" style="181" customWidth="1"/>
    <col min="14857" max="14857" width="8.109375" style="181" customWidth="1"/>
    <col min="14858" max="14861" width="0" style="181" hidden="1" customWidth="1"/>
    <col min="14862" max="15104" width="9" style="181"/>
    <col min="15105" max="15105" width="5.44140625" style="181" customWidth="1"/>
    <col min="15106" max="15106" width="8.109375" style="181" customWidth="1"/>
    <col min="15107" max="15107" width="9" style="181"/>
    <col min="15108" max="15108" width="7.33203125" style="181" customWidth="1"/>
    <col min="15109" max="15109" width="12.44140625" style="181" customWidth="1"/>
    <col min="15110" max="15110" width="16.6640625" style="181" customWidth="1"/>
    <col min="15111" max="15111" width="9" style="181"/>
    <col min="15112" max="15112" width="5.44140625" style="181" customWidth="1"/>
    <col min="15113" max="15113" width="8.109375" style="181" customWidth="1"/>
    <col min="15114" max="15117" width="0" style="181" hidden="1" customWidth="1"/>
    <col min="15118" max="15360" width="9" style="181"/>
    <col min="15361" max="15361" width="5.44140625" style="181" customWidth="1"/>
    <col min="15362" max="15362" width="8.109375" style="181" customWidth="1"/>
    <col min="15363" max="15363" width="9" style="181"/>
    <col min="15364" max="15364" width="7.33203125" style="181" customWidth="1"/>
    <col min="15365" max="15365" width="12.44140625" style="181" customWidth="1"/>
    <col min="15366" max="15366" width="16.6640625" style="181" customWidth="1"/>
    <col min="15367" max="15367" width="9" style="181"/>
    <col min="15368" max="15368" width="5.44140625" style="181" customWidth="1"/>
    <col min="15369" max="15369" width="8.109375" style="181" customWidth="1"/>
    <col min="15370" max="15373" width="0" style="181" hidden="1" customWidth="1"/>
    <col min="15374" max="15616" width="9" style="181"/>
    <col min="15617" max="15617" width="5.44140625" style="181" customWidth="1"/>
    <col min="15618" max="15618" width="8.109375" style="181" customWidth="1"/>
    <col min="15619" max="15619" width="9" style="181"/>
    <col min="15620" max="15620" width="7.33203125" style="181" customWidth="1"/>
    <col min="15621" max="15621" width="12.44140625" style="181" customWidth="1"/>
    <col min="15622" max="15622" width="16.6640625" style="181" customWidth="1"/>
    <col min="15623" max="15623" width="9" style="181"/>
    <col min="15624" max="15624" width="5.44140625" style="181" customWidth="1"/>
    <col min="15625" max="15625" width="8.109375" style="181" customWidth="1"/>
    <col min="15626" max="15629" width="0" style="181" hidden="1" customWidth="1"/>
    <col min="15630" max="15872" width="9" style="181"/>
    <col min="15873" max="15873" width="5.44140625" style="181" customWidth="1"/>
    <col min="15874" max="15874" width="8.109375" style="181" customWidth="1"/>
    <col min="15875" max="15875" width="9" style="181"/>
    <col min="15876" max="15876" width="7.33203125" style="181" customWidth="1"/>
    <col min="15877" max="15877" width="12.44140625" style="181" customWidth="1"/>
    <col min="15878" max="15878" width="16.6640625" style="181" customWidth="1"/>
    <col min="15879" max="15879" width="9" style="181"/>
    <col min="15880" max="15880" width="5.44140625" style="181" customWidth="1"/>
    <col min="15881" max="15881" width="8.109375" style="181" customWidth="1"/>
    <col min="15882" max="15885" width="0" style="181" hidden="1" customWidth="1"/>
    <col min="15886" max="16128" width="9" style="181"/>
    <col min="16129" max="16129" width="5.44140625" style="181" customWidth="1"/>
    <col min="16130" max="16130" width="8.109375" style="181" customWidth="1"/>
    <col min="16131" max="16131" width="9" style="181"/>
    <col min="16132" max="16132" width="7.33203125" style="181" customWidth="1"/>
    <col min="16133" max="16133" width="12.44140625" style="181" customWidth="1"/>
    <col min="16134" max="16134" width="16.6640625" style="181" customWidth="1"/>
    <col min="16135" max="16135" width="9" style="181"/>
    <col min="16136" max="16136" width="5.44140625" style="181" customWidth="1"/>
    <col min="16137" max="16137" width="8.109375" style="181" customWidth="1"/>
    <col min="16138" max="16141" width="0" style="181" hidden="1" customWidth="1"/>
    <col min="16142" max="16384" width="9" style="181"/>
  </cols>
  <sheetData>
    <row r="1" spans="1:9" x14ac:dyDescent="0.3">
      <c r="G1" s="363" t="str">
        <f>Сводная!A18</f>
        <v xml:space="preserve">Заказ № </v>
      </c>
      <c r="H1" s="363"/>
      <c r="I1" s="363"/>
    </row>
    <row r="3" spans="1:9" ht="20.399999999999999" x14ac:dyDescent="0.35">
      <c r="A3" s="364" t="s">
        <v>857</v>
      </c>
      <c r="B3" s="364"/>
      <c r="C3" s="364"/>
      <c r="D3" s="364"/>
      <c r="E3" s="364"/>
      <c r="F3" s="364"/>
      <c r="G3" s="364"/>
      <c r="H3" s="364"/>
      <c r="I3" s="364"/>
    </row>
    <row r="4" spans="1:9" x14ac:dyDescent="0.3">
      <c r="A4" s="365" t="s">
        <v>860</v>
      </c>
      <c r="B4" s="365"/>
      <c r="C4" s="365"/>
      <c r="D4" s="365"/>
      <c r="E4" s="365"/>
      <c r="F4" s="365"/>
      <c r="G4" s="365"/>
      <c r="H4" s="365"/>
      <c r="I4" s="365"/>
    </row>
    <row r="5" spans="1:9" x14ac:dyDescent="0.3">
      <c r="A5" s="366"/>
      <c r="B5" s="366"/>
      <c r="C5" s="366"/>
      <c r="D5" s="366"/>
      <c r="E5" s="366"/>
      <c r="F5" s="366"/>
      <c r="G5" s="366"/>
      <c r="H5" s="366"/>
      <c r="I5" s="366"/>
    </row>
    <row r="6" spans="1:9" ht="51.9" customHeight="1" x14ac:dyDescent="0.25">
      <c r="A6" s="367" t="str">
        <f>Сводная!A17</f>
        <v>Благоустройство общественной территории в с. Цилитли Гумбетовский район РД</v>
      </c>
      <c r="B6" s="367"/>
      <c r="C6" s="367"/>
      <c r="D6" s="367"/>
      <c r="E6" s="367"/>
      <c r="F6" s="367"/>
      <c r="G6" s="367"/>
      <c r="H6" s="367"/>
      <c r="I6" s="367"/>
    </row>
    <row r="7" spans="1:9" ht="15.6" x14ac:dyDescent="0.3">
      <c r="A7" s="368" t="s">
        <v>861</v>
      </c>
      <c r="B7" s="368"/>
      <c r="C7" s="368"/>
      <c r="D7" s="368"/>
      <c r="E7" s="368"/>
      <c r="F7" s="368"/>
      <c r="G7" s="368"/>
      <c r="H7" s="368"/>
      <c r="I7" s="368"/>
    </row>
    <row r="8" spans="1:9" ht="33" customHeight="1" x14ac:dyDescent="0.25">
      <c r="A8" s="369" t="s">
        <v>862</v>
      </c>
      <c r="B8" s="369"/>
      <c r="C8" s="369"/>
      <c r="D8" s="369"/>
      <c r="E8" s="369"/>
      <c r="F8" s="369"/>
      <c r="G8" s="369"/>
      <c r="H8" s="369"/>
      <c r="I8" s="369"/>
    </row>
    <row r="9" spans="1:9" ht="13.5" hidden="1" customHeight="1" x14ac:dyDescent="0.25">
      <c r="A9" s="370" t="str">
        <f>Сводная!J19</f>
        <v xml:space="preserve">1 зоны </v>
      </c>
      <c r="B9" s="370"/>
      <c r="C9" s="370"/>
      <c r="D9" s="370"/>
      <c r="E9" s="204">
        <f>Сводная!L19</f>
        <v>0</v>
      </c>
      <c r="F9" s="204"/>
      <c r="G9" s="204"/>
      <c r="H9" s="204"/>
      <c r="I9" s="204"/>
    </row>
    <row r="10" spans="1:9" ht="13.5" hidden="1" customHeight="1" x14ac:dyDescent="0.25">
      <c r="A10" s="371" t="s">
        <v>863</v>
      </c>
      <c r="B10" s="371"/>
      <c r="C10" s="371"/>
      <c r="D10" s="371"/>
      <c r="E10" s="205" t="s">
        <v>864</v>
      </c>
      <c r="F10" s="205"/>
      <c r="G10" s="204"/>
      <c r="H10" s="204"/>
      <c r="I10" s="204"/>
    </row>
    <row r="11" spans="1:9" ht="17.25" customHeight="1" x14ac:dyDescent="0.3">
      <c r="A11" s="362" t="s">
        <v>865</v>
      </c>
      <c r="B11" s="372"/>
      <c r="C11" s="362"/>
      <c r="D11" s="362"/>
      <c r="E11" s="362"/>
      <c r="F11" s="362"/>
      <c r="G11" s="362"/>
      <c r="H11" s="362"/>
      <c r="I11" s="362"/>
    </row>
    <row r="12" spans="1:9" ht="19.5" customHeight="1" x14ac:dyDescent="0.3">
      <c r="A12" s="362" t="s">
        <v>866</v>
      </c>
      <c r="B12" s="362"/>
      <c r="C12" s="362"/>
      <c r="D12" s="362"/>
      <c r="E12" s="362"/>
      <c r="F12" s="362"/>
      <c r="G12" s="362"/>
      <c r="H12" s="362"/>
      <c r="I12" s="362"/>
    </row>
    <row r="13" spans="1:9" ht="19.5" customHeight="1" x14ac:dyDescent="0.3">
      <c r="A13" s="362" t="s">
        <v>867</v>
      </c>
      <c r="B13" s="362"/>
      <c r="C13" s="362"/>
      <c r="D13" s="362"/>
      <c r="E13" s="362"/>
      <c r="F13" s="362"/>
      <c r="G13" s="362"/>
      <c r="H13" s="362"/>
      <c r="I13" s="362"/>
    </row>
    <row r="14" spans="1:9" ht="20.25" customHeight="1" x14ac:dyDescent="0.3">
      <c r="A14" s="362" t="s">
        <v>868</v>
      </c>
      <c r="B14" s="362"/>
      <c r="C14" s="362"/>
      <c r="D14" s="362"/>
      <c r="E14" s="362"/>
      <c r="F14" s="362"/>
      <c r="G14" s="362"/>
      <c r="H14" s="362"/>
      <c r="I14" s="362"/>
    </row>
    <row r="15" spans="1:9" ht="19.5" customHeight="1" x14ac:dyDescent="0.3">
      <c r="A15" s="362" t="s">
        <v>869</v>
      </c>
      <c r="B15" s="362"/>
      <c r="C15" s="362"/>
      <c r="D15" s="362"/>
      <c r="E15" s="362"/>
      <c r="F15" s="362"/>
      <c r="G15" s="362"/>
      <c r="H15" s="362"/>
      <c r="I15" s="362"/>
    </row>
    <row r="16" spans="1:9" ht="19.5" customHeight="1" x14ac:dyDescent="0.3">
      <c r="A16" s="362" t="s">
        <v>870</v>
      </c>
      <c r="B16" s="362"/>
      <c r="C16" s="362"/>
      <c r="D16" s="362"/>
      <c r="E16" s="362"/>
      <c r="F16" s="362"/>
      <c r="G16" s="362"/>
      <c r="H16" s="362"/>
      <c r="I16" s="362"/>
    </row>
    <row r="17" spans="1:9" ht="27.75" hidden="1" customHeight="1" x14ac:dyDescent="0.3">
      <c r="A17" s="362" t="s">
        <v>871</v>
      </c>
      <c r="B17" s="362"/>
      <c r="C17" s="362"/>
      <c r="D17" s="362"/>
      <c r="E17" s="362"/>
      <c r="F17" s="362"/>
      <c r="G17" s="362"/>
      <c r="H17" s="362"/>
      <c r="I17" s="362"/>
    </row>
    <row r="18" spans="1:9" ht="27" customHeight="1" x14ac:dyDescent="0.3">
      <c r="A18" s="362" t="s">
        <v>872</v>
      </c>
      <c r="B18" s="362"/>
      <c r="C18" s="362"/>
      <c r="D18" s="362"/>
      <c r="E18" s="362"/>
      <c r="F18" s="362"/>
      <c r="G18" s="362"/>
      <c r="H18" s="362"/>
      <c r="I18" s="362"/>
    </row>
    <row r="19" spans="1:9" ht="27" customHeight="1" x14ac:dyDescent="0.3">
      <c r="A19" s="362" t="s">
        <v>873</v>
      </c>
      <c r="B19" s="362"/>
      <c r="C19" s="362"/>
      <c r="D19" s="362"/>
      <c r="E19" s="362"/>
      <c r="F19" s="362"/>
      <c r="G19" s="362"/>
      <c r="H19" s="362"/>
      <c r="I19" s="362"/>
    </row>
    <row r="20" spans="1:9" ht="18" customHeight="1" x14ac:dyDescent="0.3">
      <c r="A20" s="362" t="s">
        <v>874</v>
      </c>
      <c r="B20" s="362"/>
      <c r="C20" s="362"/>
      <c r="D20" s="362"/>
      <c r="E20" s="362"/>
      <c r="F20" s="362"/>
      <c r="G20" s="362"/>
      <c r="H20" s="362"/>
      <c r="I20" s="362"/>
    </row>
    <row r="21" spans="1:9" ht="21" customHeight="1" x14ac:dyDescent="0.3">
      <c r="A21" s="362" t="s">
        <v>875</v>
      </c>
      <c r="B21" s="362"/>
      <c r="C21" s="362"/>
      <c r="D21" s="362"/>
      <c r="E21" s="362"/>
      <c r="F21" s="362"/>
      <c r="G21" s="362"/>
      <c r="H21" s="362"/>
      <c r="I21" s="362"/>
    </row>
    <row r="22" spans="1:9" ht="30.75" customHeight="1" x14ac:dyDescent="0.3">
      <c r="A22" s="362" t="s">
        <v>876</v>
      </c>
      <c r="B22" s="362"/>
      <c r="C22" s="362"/>
      <c r="D22" s="362"/>
      <c r="E22" s="362"/>
      <c r="F22" s="362"/>
      <c r="G22" s="362"/>
      <c r="H22" s="362"/>
      <c r="I22" s="362"/>
    </row>
    <row r="23" spans="1:9" ht="30.75" customHeight="1" x14ac:dyDescent="0.3">
      <c r="A23" s="362" t="s">
        <v>877</v>
      </c>
      <c r="B23" s="362"/>
      <c r="C23" s="362"/>
      <c r="D23" s="362"/>
      <c r="E23" s="362"/>
      <c r="F23" s="362"/>
      <c r="G23" s="362"/>
      <c r="H23" s="362"/>
      <c r="I23" s="362"/>
    </row>
    <row r="24" spans="1:9" ht="33" hidden="1" customHeight="1" x14ac:dyDescent="0.3">
      <c r="A24" s="362" t="s">
        <v>878</v>
      </c>
      <c r="B24" s="362"/>
      <c r="C24" s="362"/>
      <c r="D24" s="362"/>
      <c r="E24" s="362"/>
      <c r="F24" s="362"/>
      <c r="G24" s="362"/>
      <c r="H24" s="362"/>
      <c r="I24" s="362"/>
    </row>
    <row r="25" spans="1:9" ht="18" customHeight="1" x14ac:dyDescent="0.3">
      <c r="A25" s="373" t="s">
        <v>879</v>
      </c>
      <c r="B25" s="373"/>
      <c r="C25" s="373"/>
      <c r="D25" s="373"/>
      <c r="E25" s="373"/>
    </row>
    <row r="26" spans="1:9" x14ac:dyDescent="0.3">
      <c r="A26" s="373" t="s">
        <v>880</v>
      </c>
      <c r="B26" s="373"/>
      <c r="C26" s="363" t="str">
        <f>Сводная!B117</f>
        <v>ГСНр 81-05-01-2001 прил. 1 п. 1.2</v>
      </c>
      <c r="D26" s="363"/>
      <c r="E26" s="363"/>
      <c r="F26" s="363"/>
      <c r="G26" s="363"/>
      <c r="H26" s="363"/>
      <c r="I26" s="363"/>
    </row>
    <row r="27" spans="1:9" x14ac:dyDescent="0.3">
      <c r="A27" s="373" t="s">
        <v>881</v>
      </c>
      <c r="B27" s="373"/>
      <c r="C27" s="206">
        <f>Сводная!K117</f>
        <v>0</v>
      </c>
      <c r="D27" s="207" t="s">
        <v>882</v>
      </c>
      <c r="E27" s="208"/>
    </row>
    <row r="28" spans="1:9" ht="20.25" customHeight="1" x14ac:dyDescent="0.3">
      <c r="A28" s="373" t="s">
        <v>883</v>
      </c>
      <c r="B28" s="373"/>
      <c r="C28" s="373"/>
      <c r="D28" s="373"/>
      <c r="E28" s="373"/>
    </row>
    <row r="29" spans="1:9" x14ac:dyDescent="0.3">
      <c r="A29" s="373" t="s">
        <v>880</v>
      </c>
      <c r="B29" s="373"/>
      <c r="C29" s="363" t="str">
        <f>Сводная!B123</f>
        <v>ГСНр 81-05-02-2001 табл. 2 п. 1.4</v>
      </c>
      <c r="D29" s="363"/>
      <c r="E29" s="363"/>
      <c r="F29" s="363"/>
      <c r="G29" s="363"/>
      <c r="H29" s="363"/>
      <c r="I29" s="363"/>
    </row>
    <row r="30" spans="1:9" ht="13.5" customHeight="1" x14ac:dyDescent="0.3">
      <c r="A30" s="373" t="s">
        <v>881</v>
      </c>
      <c r="B30" s="373"/>
      <c r="C30" s="206">
        <f>Сводная!K123</f>
        <v>0</v>
      </c>
      <c r="D30" s="207" t="s">
        <v>882</v>
      </c>
      <c r="E30" s="208"/>
    </row>
    <row r="31" spans="1:9" ht="20.25" hidden="1" customHeight="1" x14ac:dyDescent="0.3">
      <c r="A31" s="373" t="s">
        <v>884</v>
      </c>
      <c r="B31" s="373"/>
      <c r="C31" s="373"/>
      <c r="D31" s="373"/>
      <c r="E31" s="373"/>
    </row>
    <row r="32" spans="1:9" ht="12.75" hidden="1" customHeight="1" x14ac:dyDescent="0.3">
      <c r="A32" s="373" t="s">
        <v>880</v>
      </c>
      <c r="B32" s="373"/>
      <c r="C32" s="363" t="str">
        <f>Сводная!B124</f>
        <v>Расчет ПОС</v>
      </c>
      <c r="D32" s="363"/>
      <c r="E32" s="363"/>
      <c r="F32" s="363"/>
      <c r="G32" s="363"/>
      <c r="H32" s="363"/>
      <c r="I32" s="363"/>
    </row>
    <row r="33" spans="1:10" ht="13.5" hidden="1" customHeight="1" x14ac:dyDescent="0.3">
      <c r="A33" s="373" t="s">
        <v>881</v>
      </c>
      <c r="B33" s="373"/>
      <c r="C33" s="206">
        <f>Сводная!K124</f>
        <v>0</v>
      </c>
      <c r="D33" s="207" t="s">
        <v>882</v>
      </c>
      <c r="E33" s="208"/>
    </row>
    <row r="34" spans="1:10" ht="20.25" customHeight="1" x14ac:dyDescent="0.3">
      <c r="A34" s="373" t="s">
        <v>885</v>
      </c>
      <c r="B34" s="373"/>
      <c r="C34" s="373"/>
      <c r="D34" s="373"/>
      <c r="E34" s="373"/>
    </row>
    <row r="35" spans="1:10" x14ac:dyDescent="0.3">
      <c r="A35" s="373" t="s">
        <v>880</v>
      </c>
      <c r="B35" s="373"/>
      <c r="C35" s="363" t="str">
        <f>Сводная!B147</f>
        <v>МДС 81-35.2004 п.4.96</v>
      </c>
      <c r="D35" s="363"/>
      <c r="E35" s="363"/>
      <c r="F35" s="363"/>
      <c r="G35" s="363"/>
      <c r="H35" s="363"/>
      <c r="I35" s="363"/>
    </row>
    <row r="36" spans="1:10" ht="13.5" customHeight="1" x14ac:dyDescent="0.3">
      <c r="A36" s="373" t="s">
        <v>881</v>
      </c>
      <c r="B36" s="373"/>
      <c r="C36" s="206">
        <f>Сводная!K147</f>
        <v>0</v>
      </c>
      <c r="D36" s="207" t="s">
        <v>882</v>
      </c>
      <c r="E36" s="208"/>
    </row>
    <row r="37" spans="1:10" ht="20.25" hidden="1" customHeight="1" x14ac:dyDescent="0.3">
      <c r="A37" s="373" t="s">
        <v>886</v>
      </c>
      <c r="B37" s="373"/>
      <c r="C37" s="373"/>
      <c r="D37" s="373"/>
      <c r="E37" s="373"/>
      <c r="F37" s="373"/>
      <c r="G37" s="373"/>
      <c r="H37" s="373"/>
    </row>
    <row r="38" spans="1:10" ht="12.75" hidden="1" customHeight="1" x14ac:dyDescent="0.3">
      <c r="A38" s="373" t="s">
        <v>880</v>
      </c>
      <c r="B38" s="373"/>
      <c r="C38" s="363" t="str">
        <f>Сводная!B134</f>
        <v>Пост.Пр-ва РФ №468 от 21.06.10г.</v>
      </c>
      <c r="D38" s="363"/>
      <c r="E38" s="363"/>
      <c r="F38" s="363"/>
      <c r="G38" s="363"/>
      <c r="H38" s="363"/>
      <c r="I38" s="363"/>
    </row>
    <row r="39" spans="1:10" ht="13.5" hidden="1" customHeight="1" x14ac:dyDescent="0.3">
      <c r="A39" s="373" t="s">
        <v>881</v>
      </c>
      <c r="B39" s="373"/>
      <c r="C39" s="206">
        <f>Сводная!K134</f>
        <v>0</v>
      </c>
      <c r="D39" s="207" t="s">
        <v>882</v>
      </c>
      <c r="E39" s="208"/>
    </row>
    <row r="40" spans="1:10" ht="32.25" customHeight="1" x14ac:dyDescent="0.3">
      <c r="A40" s="362" t="s">
        <v>887</v>
      </c>
      <c r="B40" s="362"/>
      <c r="C40" s="362"/>
      <c r="D40" s="362"/>
      <c r="E40" s="362"/>
      <c r="F40" s="362"/>
      <c r="G40" s="362"/>
      <c r="H40" s="362"/>
      <c r="I40" s="362"/>
    </row>
    <row r="41" spans="1:10" ht="17.100000000000001" customHeight="1" x14ac:dyDescent="0.3">
      <c r="A41" s="362" t="s">
        <v>888</v>
      </c>
      <c r="B41" s="362"/>
      <c r="C41" s="374" t="s">
        <v>889</v>
      </c>
      <c r="D41" s="374"/>
      <c r="E41" s="374"/>
      <c r="F41" s="374"/>
      <c r="G41" s="374"/>
      <c r="H41" s="374"/>
      <c r="I41" s="374"/>
    </row>
    <row r="42" spans="1:10" ht="19.5" customHeight="1" x14ac:dyDescent="0.3">
      <c r="A42" s="362" t="s">
        <v>890</v>
      </c>
      <c r="B42" s="362"/>
      <c r="C42" s="362"/>
      <c r="D42" s="375"/>
      <c r="E42" s="375"/>
      <c r="F42" s="375"/>
      <c r="G42" s="375"/>
      <c r="H42" s="375"/>
      <c r="I42" s="375"/>
    </row>
    <row r="43" spans="1:10" ht="20.25" customHeight="1" x14ac:dyDescent="0.3">
      <c r="A43" s="373" t="s">
        <v>891</v>
      </c>
      <c r="B43" s="373"/>
      <c r="C43" s="373"/>
      <c r="D43" s="373"/>
      <c r="E43" s="373"/>
      <c r="F43" s="373"/>
      <c r="G43" s="376">
        <f>Сводная!I148</f>
        <v>130.4163023255814</v>
      </c>
      <c r="H43" s="376"/>
      <c r="I43" s="207" t="s">
        <v>892</v>
      </c>
      <c r="J43" s="207"/>
    </row>
    <row r="44" spans="1:10" ht="20.25" customHeight="1" x14ac:dyDescent="0.3">
      <c r="A44" s="207"/>
      <c r="B44" s="207" t="s">
        <v>893</v>
      </c>
      <c r="C44" s="207"/>
      <c r="D44" s="207"/>
      <c r="E44" s="207"/>
      <c r="F44" s="207"/>
      <c r="G44" s="376">
        <f>SUM(Сводная!E148:F148)</f>
        <v>129.50700000000001</v>
      </c>
      <c r="H44" s="376"/>
      <c r="I44" s="207" t="s">
        <v>892</v>
      </c>
      <c r="J44" s="207"/>
    </row>
    <row r="45" spans="1:10" ht="20.25" customHeight="1" x14ac:dyDescent="0.3">
      <c r="A45" s="207"/>
      <c r="B45" s="207" t="s">
        <v>894</v>
      </c>
      <c r="C45" s="207"/>
      <c r="D45" s="207"/>
      <c r="E45" s="207"/>
      <c r="F45" s="207"/>
      <c r="G45" s="376">
        <f>Сводная!G148</f>
        <v>0</v>
      </c>
      <c r="H45" s="376"/>
      <c r="I45" s="207" t="s">
        <v>892</v>
      </c>
      <c r="J45" s="207"/>
    </row>
    <row r="46" spans="1:10" ht="20.25" customHeight="1" x14ac:dyDescent="0.3">
      <c r="A46" s="207"/>
      <c r="B46" s="207" t="s">
        <v>895</v>
      </c>
      <c r="C46" s="207"/>
      <c r="D46" s="207"/>
      <c r="E46" s="207"/>
      <c r="F46" s="207"/>
      <c r="G46" s="376">
        <f>Сводная!H148</f>
        <v>0.90930232558139545</v>
      </c>
      <c r="H46" s="376"/>
      <c r="I46" s="207" t="s">
        <v>892</v>
      </c>
      <c r="J46" s="207"/>
    </row>
    <row r="47" spans="1:10" ht="20.25" customHeight="1" x14ac:dyDescent="0.3">
      <c r="A47" s="207"/>
      <c r="B47" s="207" t="s">
        <v>896</v>
      </c>
      <c r="C47" s="207"/>
      <c r="D47" s="207"/>
      <c r="E47" s="207"/>
      <c r="F47" s="207"/>
      <c r="G47" s="376">
        <f>Сводная!I150</f>
        <v>0</v>
      </c>
      <c r="H47" s="376"/>
      <c r="I47" s="207" t="s">
        <v>892</v>
      </c>
      <c r="J47" s="207"/>
    </row>
    <row r="48" spans="1:10" ht="27.75" customHeight="1" x14ac:dyDescent="0.3">
      <c r="A48" s="207" t="s">
        <v>897</v>
      </c>
      <c r="B48" s="207"/>
      <c r="C48" s="207"/>
      <c r="D48" s="207"/>
      <c r="E48" s="209" t="str">
        <f>Сводная!C152</f>
        <v>4 квартал 2019  г.</v>
      </c>
      <c r="F48" s="207" t="s">
        <v>898</v>
      </c>
      <c r="G48" s="376">
        <f>Сводная!I161</f>
        <v>1225.0389399999999</v>
      </c>
      <c r="H48" s="376"/>
      <c r="I48" s="207" t="s">
        <v>892</v>
      </c>
      <c r="J48" s="207"/>
    </row>
    <row r="49" spans="1:10" ht="20.25" customHeight="1" x14ac:dyDescent="0.3">
      <c r="A49" s="207"/>
      <c r="B49" s="207" t="s">
        <v>893</v>
      </c>
      <c r="C49" s="207"/>
      <c r="D49" s="207"/>
      <c r="E49" s="207"/>
      <c r="F49" s="207"/>
      <c r="G49" s="376">
        <f>SUM(Сводная!E161:F161)</f>
        <v>1219.9559399999998</v>
      </c>
      <c r="H49" s="376"/>
      <c r="I49" s="207" t="s">
        <v>892</v>
      </c>
      <c r="J49" s="207"/>
    </row>
    <row r="50" spans="1:10" ht="20.25" customHeight="1" x14ac:dyDescent="0.3">
      <c r="A50" s="207"/>
      <c r="B50" s="207" t="s">
        <v>894</v>
      </c>
      <c r="C50" s="207"/>
      <c r="D50" s="207"/>
      <c r="E50" s="207"/>
      <c r="F50" s="207"/>
      <c r="G50" s="376">
        <f>Сводная!G161</f>
        <v>0</v>
      </c>
      <c r="H50" s="376"/>
      <c r="I50" s="207" t="s">
        <v>892</v>
      </c>
      <c r="J50" s="207"/>
    </row>
    <row r="51" spans="1:10" ht="20.25" customHeight="1" x14ac:dyDescent="0.3">
      <c r="A51" s="207"/>
      <c r="B51" s="207" t="s">
        <v>895</v>
      </c>
      <c r="C51" s="207"/>
      <c r="D51" s="207"/>
      <c r="E51" s="207"/>
      <c r="F51" s="207"/>
      <c r="G51" s="376">
        <f>Сводная!H161</f>
        <v>5.0830000000000002</v>
      </c>
      <c r="H51" s="376"/>
      <c r="I51" s="207" t="s">
        <v>892</v>
      </c>
      <c r="J51" s="207"/>
    </row>
    <row r="52" spans="1:10" ht="20.25" customHeight="1" x14ac:dyDescent="0.3">
      <c r="A52" s="207"/>
      <c r="B52" s="207" t="s">
        <v>896</v>
      </c>
      <c r="C52" s="207"/>
      <c r="D52" s="207"/>
      <c r="E52" s="207"/>
      <c r="F52" s="207"/>
      <c r="G52" s="376">
        <f>Сводная!I163</f>
        <v>0</v>
      </c>
      <c r="H52" s="376"/>
      <c r="I52" s="207" t="s">
        <v>892</v>
      </c>
      <c r="J52" s="207"/>
    </row>
    <row r="53" spans="1:10" ht="23.25" hidden="1" customHeight="1" x14ac:dyDescent="0.3">
      <c r="A53" s="373" t="s">
        <v>899</v>
      </c>
      <c r="B53" s="373"/>
      <c r="C53" s="207"/>
    </row>
    <row r="54" spans="1:10" ht="15" hidden="1" customHeight="1" x14ac:dyDescent="0.3">
      <c r="A54" s="377" t="s">
        <v>900</v>
      </c>
      <c r="B54" s="377"/>
      <c r="C54" s="377"/>
      <c r="F54" s="379">
        <v>500</v>
      </c>
      <c r="G54" s="379"/>
      <c r="H54" s="203" t="s">
        <v>901</v>
      </c>
    </row>
    <row r="55" spans="1:10" ht="15" hidden="1" customHeight="1" x14ac:dyDescent="0.3">
      <c r="A55" s="210" t="s">
        <v>902</v>
      </c>
      <c r="B55" s="210"/>
      <c r="C55" s="210"/>
      <c r="D55" s="210"/>
      <c r="E55" s="210"/>
      <c r="F55" s="380">
        <v>1</v>
      </c>
      <c r="G55" s="380"/>
      <c r="H55" s="203" t="s">
        <v>903</v>
      </c>
    </row>
    <row r="56" spans="1:10" ht="15" hidden="1" customHeight="1" x14ac:dyDescent="0.3">
      <c r="A56" s="377" t="s">
        <v>904</v>
      </c>
      <c r="B56" s="377"/>
      <c r="C56" s="377"/>
      <c r="F56" s="380">
        <v>100</v>
      </c>
      <c r="G56" s="380"/>
      <c r="H56" s="203" t="s">
        <v>903</v>
      </c>
    </row>
    <row r="57" spans="1:10" ht="12.75" hidden="1" customHeight="1" x14ac:dyDescent="0.3">
      <c r="A57" s="377" t="s">
        <v>905</v>
      </c>
      <c r="B57" s="377"/>
      <c r="C57" s="377"/>
      <c r="F57" s="380">
        <v>4</v>
      </c>
      <c r="G57" s="380"/>
      <c r="H57" s="203" t="s">
        <v>317</v>
      </c>
    </row>
    <row r="58" spans="1:10" ht="12.75" hidden="1" customHeight="1" x14ac:dyDescent="0.3">
      <c r="A58" s="377" t="s">
        <v>906</v>
      </c>
      <c r="B58" s="377"/>
      <c r="C58" s="377"/>
      <c r="F58" s="381">
        <v>950</v>
      </c>
      <c r="G58" s="381"/>
      <c r="H58" s="203" t="s">
        <v>907</v>
      </c>
    </row>
    <row r="59" spans="1:10" ht="23.25" hidden="1" customHeight="1" x14ac:dyDescent="0.3">
      <c r="A59" s="373" t="s">
        <v>908</v>
      </c>
      <c r="B59" s="373"/>
      <c r="C59" s="373"/>
      <c r="D59" s="373"/>
      <c r="E59" s="373"/>
      <c r="F59" s="211"/>
      <c r="G59" s="211"/>
    </row>
    <row r="60" spans="1:10" ht="15" hidden="1" customHeight="1" x14ac:dyDescent="0.3">
      <c r="A60" s="377" t="s">
        <v>909</v>
      </c>
      <c r="B60" s="377"/>
      <c r="C60" s="377"/>
      <c r="F60" s="382">
        <f>(G43-G47)/F54</f>
        <v>0.26083260465116281</v>
      </c>
      <c r="G60" s="382"/>
      <c r="H60" s="203" t="s">
        <v>910</v>
      </c>
    </row>
    <row r="61" spans="1:10" ht="15" hidden="1" customHeight="1" x14ac:dyDescent="0.3">
      <c r="A61" s="377" t="s">
        <v>911</v>
      </c>
      <c r="B61" s="377"/>
      <c r="C61" s="377"/>
      <c r="F61" s="378">
        <f>(G43-G47)/F56</f>
        <v>1.3041630232558139</v>
      </c>
      <c r="G61" s="378"/>
      <c r="H61" s="203" t="s">
        <v>910</v>
      </c>
    </row>
    <row r="62" spans="1:10" ht="12.75" hidden="1" customHeight="1" x14ac:dyDescent="0.3">
      <c r="A62" s="377" t="s">
        <v>912</v>
      </c>
      <c r="B62" s="377"/>
      <c r="C62" s="377"/>
      <c r="D62" s="377"/>
      <c r="F62" s="378">
        <f>(G43-G47)/F57</f>
        <v>32.60407558139535</v>
      </c>
      <c r="G62" s="378"/>
      <c r="H62" s="203" t="s">
        <v>910</v>
      </c>
    </row>
    <row r="63" spans="1:10" ht="12.75" hidden="1" customHeight="1" x14ac:dyDescent="0.3">
      <c r="A63" s="377" t="s">
        <v>913</v>
      </c>
      <c r="B63" s="377"/>
      <c r="C63" s="377"/>
      <c r="D63" s="377"/>
      <c r="F63" s="378">
        <f>(G43-G47)/F58</f>
        <v>0.1372803182374541</v>
      </c>
      <c r="G63" s="378"/>
      <c r="H63" s="203" t="s">
        <v>910</v>
      </c>
    </row>
    <row r="64" spans="1:10" ht="23.25" hidden="1" customHeight="1" x14ac:dyDescent="0.3">
      <c r="A64" s="207" t="s">
        <v>914</v>
      </c>
      <c r="B64" s="207"/>
      <c r="C64" s="207"/>
      <c r="D64" s="207"/>
      <c r="E64" s="209" t="str">
        <f>Сводная!C152</f>
        <v>4 квартал 2019  г.</v>
      </c>
      <c r="F64" s="211" t="s">
        <v>898</v>
      </c>
      <c r="G64" s="211"/>
    </row>
    <row r="65" spans="1:9" ht="15" hidden="1" customHeight="1" x14ac:dyDescent="0.3">
      <c r="A65" s="377" t="s">
        <v>909</v>
      </c>
      <c r="B65" s="377"/>
      <c r="C65" s="377"/>
      <c r="F65" s="382">
        <f>(G48-G52)/F54</f>
        <v>2.4500778799999998</v>
      </c>
      <c r="G65" s="382"/>
      <c r="H65" s="203" t="s">
        <v>910</v>
      </c>
    </row>
    <row r="66" spans="1:9" ht="15" hidden="1" customHeight="1" x14ac:dyDescent="0.3">
      <c r="A66" s="377" t="s">
        <v>911</v>
      </c>
      <c r="B66" s="377"/>
      <c r="C66" s="377"/>
      <c r="F66" s="378">
        <f>(G48-G52)/F56</f>
        <v>12.2503894</v>
      </c>
      <c r="G66" s="378"/>
      <c r="H66" s="203" t="s">
        <v>910</v>
      </c>
    </row>
    <row r="67" spans="1:9" ht="12.75" hidden="1" customHeight="1" x14ac:dyDescent="0.3">
      <c r="A67" s="377" t="s">
        <v>912</v>
      </c>
      <c r="B67" s="377"/>
      <c r="C67" s="377"/>
      <c r="D67" s="377"/>
      <c r="F67" s="378">
        <f>(G43-G47)/F57</f>
        <v>32.60407558139535</v>
      </c>
      <c r="G67" s="378"/>
      <c r="H67" s="203" t="s">
        <v>910</v>
      </c>
    </row>
    <row r="68" spans="1:9" ht="12.75" hidden="1" customHeight="1" x14ac:dyDescent="0.3">
      <c r="A68" s="377" t="s">
        <v>913</v>
      </c>
      <c r="B68" s="377"/>
      <c r="C68" s="377"/>
      <c r="D68" s="377"/>
      <c r="F68" s="378">
        <f>(G48-G52)/F58</f>
        <v>1.2895146736842105</v>
      </c>
      <c r="G68" s="378"/>
      <c r="H68" s="203" t="s">
        <v>910</v>
      </c>
    </row>
    <row r="69" spans="1:9" x14ac:dyDescent="0.3">
      <c r="A69" s="212"/>
      <c r="B69" s="212"/>
      <c r="C69" s="212"/>
      <c r="D69" s="212"/>
    </row>
    <row r="70" spans="1:9" s="213" customFormat="1" ht="35.25" hidden="1" customHeight="1" x14ac:dyDescent="0.3">
      <c r="A70" s="383" t="s">
        <v>915</v>
      </c>
      <c r="B70" s="383"/>
      <c r="C70" s="383"/>
      <c r="D70" s="383"/>
      <c r="E70" s="383"/>
      <c r="F70" s="383"/>
      <c r="G70" s="383"/>
      <c r="H70" s="383"/>
      <c r="I70" s="383"/>
    </row>
    <row r="71" spans="1:9" ht="20.25" customHeight="1" x14ac:dyDescent="0.3"/>
    <row r="72" spans="1:9" x14ac:dyDescent="0.3">
      <c r="B72" s="203" t="s">
        <v>34</v>
      </c>
      <c r="E72" s="214" t="str">
        <f>Сводная!C172</f>
        <v>З.М. Гамзалаев</v>
      </c>
    </row>
    <row r="74" spans="1:9" x14ac:dyDescent="0.3">
      <c r="A74" s="203" t="s">
        <v>916</v>
      </c>
      <c r="B74" s="203" t="s">
        <v>917</v>
      </c>
      <c r="C74" s="203" t="s">
        <v>918</v>
      </c>
    </row>
    <row r="76" spans="1:9" x14ac:dyDescent="0.3">
      <c r="A76" s="215"/>
    </row>
  </sheetData>
  <mergeCells count="87">
    <mergeCell ref="A70:I70"/>
    <mergeCell ref="A66:C66"/>
    <mergeCell ref="F66:G66"/>
    <mergeCell ref="A67:D67"/>
    <mergeCell ref="F67:G67"/>
    <mergeCell ref="A68:D68"/>
    <mergeCell ref="F68:G68"/>
    <mergeCell ref="A62:D62"/>
    <mergeCell ref="F62:G62"/>
    <mergeCell ref="A63:D63"/>
    <mergeCell ref="F63:G63"/>
    <mergeCell ref="A65:C65"/>
    <mergeCell ref="F65:G65"/>
    <mergeCell ref="A61:C61"/>
    <mergeCell ref="F61:G61"/>
    <mergeCell ref="A54:C54"/>
    <mergeCell ref="F54:G54"/>
    <mergeCell ref="F55:G55"/>
    <mergeCell ref="A56:C56"/>
    <mergeCell ref="F56:G56"/>
    <mergeCell ref="A57:C57"/>
    <mergeCell ref="F57:G57"/>
    <mergeCell ref="A58:C58"/>
    <mergeCell ref="F58:G58"/>
    <mergeCell ref="A59:E59"/>
    <mergeCell ref="A60:C60"/>
    <mergeCell ref="F60:G60"/>
    <mergeCell ref="A53:B53"/>
    <mergeCell ref="A43:F43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A39:B39"/>
    <mergeCell ref="A40:I40"/>
    <mergeCell ref="A41:B41"/>
    <mergeCell ref="C41:I41"/>
    <mergeCell ref="A42:C42"/>
    <mergeCell ref="D42:I42"/>
    <mergeCell ref="A35:B35"/>
    <mergeCell ref="C35:I35"/>
    <mergeCell ref="A36:B36"/>
    <mergeCell ref="A37:H37"/>
    <mergeCell ref="A38:B38"/>
    <mergeCell ref="C38:I38"/>
    <mergeCell ref="A34:E34"/>
    <mergeCell ref="A26:B26"/>
    <mergeCell ref="C26:I26"/>
    <mergeCell ref="A27:B27"/>
    <mergeCell ref="A28:E28"/>
    <mergeCell ref="A29:B29"/>
    <mergeCell ref="C29:I29"/>
    <mergeCell ref="A30:B30"/>
    <mergeCell ref="A31:E31"/>
    <mergeCell ref="A32:B32"/>
    <mergeCell ref="C32:I32"/>
    <mergeCell ref="A33:B33"/>
    <mergeCell ref="A25:E25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13:I13"/>
    <mergeCell ref="G1:I1"/>
    <mergeCell ref="A3:I3"/>
    <mergeCell ref="A4:I4"/>
    <mergeCell ref="A5:I5"/>
    <mergeCell ref="A6:I6"/>
    <mergeCell ref="A7:I7"/>
    <mergeCell ref="A8:I8"/>
    <mergeCell ref="A9:D9"/>
    <mergeCell ref="A10:D10"/>
    <mergeCell ref="A11:I11"/>
    <mergeCell ref="A12:I12"/>
  </mergeCells>
  <printOptions horizontalCentered="1"/>
  <pageMargins left="0.59055118110236227" right="0.19685039370078741" top="0.59055118110236227" bottom="0.59055118110236227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1"/>
  <sheetViews>
    <sheetView tabSelected="1" zoomScale="112" zoomScaleNormal="112" workbookViewId="0">
      <selection activeCell="O170" sqref="O170"/>
    </sheetView>
  </sheetViews>
  <sheetFormatPr defaultColWidth="9" defaultRowHeight="13.8" x14ac:dyDescent="0.3"/>
  <cols>
    <col min="1" max="1" width="3.88671875" style="208" customWidth="1"/>
    <col min="2" max="2" width="9.33203125" style="208" customWidth="1"/>
    <col min="3" max="3" width="18.88671875" style="207" customWidth="1"/>
    <col min="4" max="4" width="5.44140625" style="216" customWidth="1"/>
    <col min="5" max="5" width="9.44140625" style="208" customWidth="1"/>
    <col min="6" max="6" width="8.6640625" style="208" customWidth="1"/>
    <col min="7" max="7" width="10.33203125" style="208" customWidth="1"/>
    <col min="8" max="8" width="9" style="208"/>
    <col min="9" max="9" width="9.88671875" style="208" customWidth="1"/>
    <col min="10" max="10" width="9.5546875" style="181" hidden="1" customWidth="1"/>
    <col min="11" max="11" width="5.33203125" style="217" hidden="1" customWidth="1"/>
    <col min="12" max="12" width="8.88671875" style="218" hidden="1" customWidth="1"/>
    <col min="13" max="13" width="7.109375" style="181" hidden="1" customWidth="1"/>
    <col min="14" max="14" width="7.88671875" style="181" customWidth="1"/>
    <col min="15" max="15" width="9.5546875" style="181" customWidth="1"/>
    <col min="16" max="16" width="10.33203125" style="181" customWidth="1"/>
    <col min="17" max="17" width="12.33203125" style="181" customWidth="1"/>
    <col min="18" max="18" width="13.33203125" style="181" customWidth="1"/>
    <col min="19" max="19" width="10.109375" style="181" customWidth="1"/>
    <col min="20" max="20" width="9.33203125" style="181" customWidth="1"/>
    <col min="21" max="21" width="12.33203125" style="181" customWidth="1"/>
    <col min="22" max="22" width="9.6640625" style="181" customWidth="1"/>
    <col min="23" max="23" width="10.44140625" style="181" customWidth="1"/>
    <col min="24" max="24" width="12.44140625" style="181" customWidth="1"/>
    <col min="25" max="25" width="12.6640625" style="181" customWidth="1"/>
    <col min="26" max="26" width="11.109375" style="181" customWidth="1"/>
    <col min="27" max="27" width="12" style="181" customWidth="1"/>
    <col min="28" max="28" width="11.6640625" style="181" customWidth="1"/>
    <col min="29" max="29" width="12.5546875" style="181" customWidth="1"/>
    <col min="30" max="30" width="13.109375" style="181" customWidth="1"/>
    <col min="31" max="31" width="13.88671875" style="181" customWidth="1"/>
    <col min="32" max="32" width="14.109375" style="181" customWidth="1"/>
    <col min="33" max="33" width="14.44140625" style="181" customWidth="1"/>
    <col min="34" max="34" width="13.6640625" style="181" customWidth="1"/>
    <col min="35" max="35" width="13.109375" style="181" customWidth="1"/>
    <col min="36" max="36" width="15" style="181" customWidth="1"/>
    <col min="37" max="37" width="14.33203125" style="181" customWidth="1"/>
    <col min="38" max="38" width="13.44140625" style="181" customWidth="1"/>
    <col min="39" max="39" width="15.88671875" style="181" customWidth="1"/>
    <col min="40" max="40" width="14.6640625" style="181" customWidth="1"/>
    <col min="41" max="41" width="14.5546875" style="181" customWidth="1"/>
    <col min="42" max="42" width="15.44140625" style="181" customWidth="1"/>
    <col min="43" max="43" width="15.6640625" style="181" customWidth="1"/>
    <col min="44" max="44" width="15.88671875" style="181" customWidth="1"/>
    <col min="45" max="45" width="15.44140625" style="181" customWidth="1"/>
    <col min="46" max="46" width="11.5546875" style="181" customWidth="1"/>
    <col min="47" max="47" width="11.44140625" style="181" customWidth="1"/>
    <col min="48" max="256" width="9" style="181"/>
    <col min="257" max="257" width="3.88671875" style="181" customWidth="1"/>
    <col min="258" max="258" width="9.33203125" style="181" customWidth="1"/>
    <col min="259" max="259" width="18.88671875" style="181" customWidth="1"/>
    <col min="260" max="260" width="5.44140625" style="181" customWidth="1"/>
    <col min="261" max="261" width="9.44140625" style="181" customWidth="1"/>
    <col min="262" max="262" width="8.6640625" style="181" customWidth="1"/>
    <col min="263" max="263" width="10.33203125" style="181" customWidth="1"/>
    <col min="264" max="264" width="9" style="181"/>
    <col min="265" max="265" width="9.88671875" style="181" customWidth="1"/>
    <col min="266" max="269" width="0" style="181" hidden="1" customWidth="1"/>
    <col min="270" max="270" width="7.88671875" style="181" customWidth="1"/>
    <col min="271" max="271" width="9.5546875" style="181" customWidth="1"/>
    <col min="272" max="272" width="10.33203125" style="181" customWidth="1"/>
    <col min="273" max="273" width="12.33203125" style="181" customWidth="1"/>
    <col min="274" max="274" width="13.33203125" style="181" customWidth="1"/>
    <col min="275" max="275" width="10.109375" style="181" customWidth="1"/>
    <col min="276" max="276" width="9.33203125" style="181" customWidth="1"/>
    <col min="277" max="277" width="12.33203125" style="181" customWidth="1"/>
    <col min="278" max="278" width="9.6640625" style="181" customWidth="1"/>
    <col min="279" max="279" width="10.44140625" style="181" customWidth="1"/>
    <col min="280" max="280" width="12.44140625" style="181" customWidth="1"/>
    <col min="281" max="281" width="12.6640625" style="181" customWidth="1"/>
    <col min="282" max="282" width="11.109375" style="181" customWidth="1"/>
    <col min="283" max="283" width="12" style="181" customWidth="1"/>
    <col min="284" max="284" width="11.6640625" style="181" customWidth="1"/>
    <col min="285" max="285" width="12.5546875" style="181" customWidth="1"/>
    <col min="286" max="286" width="13.109375" style="181" customWidth="1"/>
    <col min="287" max="287" width="13.88671875" style="181" customWidth="1"/>
    <col min="288" max="288" width="14.109375" style="181" customWidth="1"/>
    <col min="289" max="289" width="14.44140625" style="181" customWidth="1"/>
    <col min="290" max="290" width="13.6640625" style="181" customWidth="1"/>
    <col min="291" max="291" width="13.109375" style="181" customWidth="1"/>
    <col min="292" max="292" width="15" style="181" customWidth="1"/>
    <col min="293" max="293" width="14.33203125" style="181" customWidth="1"/>
    <col min="294" max="294" width="13.44140625" style="181" customWidth="1"/>
    <col min="295" max="295" width="15.88671875" style="181" customWidth="1"/>
    <col min="296" max="296" width="14.6640625" style="181" customWidth="1"/>
    <col min="297" max="297" width="14.5546875" style="181" customWidth="1"/>
    <col min="298" max="298" width="15.44140625" style="181" customWidth="1"/>
    <col min="299" max="299" width="15.6640625" style="181" customWidth="1"/>
    <col min="300" max="300" width="15.88671875" style="181" customWidth="1"/>
    <col min="301" max="301" width="15.44140625" style="181" customWidth="1"/>
    <col min="302" max="302" width="11.5546875" style="181" customWidth="1"/>
    <col min="303" max="303" width="11.44140625" style="181" customWidth="1"/>
    <col min="304" max="512" width="9" style="181"/>
    <col min="513" max="513" width="3.88671875" style="181" customWidth="1"/>
    <col min="514" max="514" width="9.33203125" style="181" customWidth="1"/>
    <col min="515" max="515" width="18.88671875" style="181" customWidth="1"/>
    <col min="516" max="516" width="5.44140625" style="181" customWidth="1"/>
    <col min="517" max="517" width="9.44140625" style="181" customWidth="1"/>
    <col min="518" max="518" width="8.6640625" style="181" customWidth="1"/>
    <col min="519" max="519" width="10.33203125" style="181" customWidth="1"/>
    <col min="520" max="520" width="9" style="181"/>
    <col min="521" max="521" width="9.88671875" style="181" customWidth="1"/>
    <col min="522" max="525" width="0" style="181" hidden="1" customWidth="1"/>
    <col min="526" max="526" width="7.88671875" style="181" customWidth="1"/>
    <col min="527" max="527" width="9.5546875" style="181" customWidth="1"/>
    <col min="528" max="528" width="10.33203125" style="181" customWidth="1"/>
    <col min="529" max="529" width="12.33203125" style="181" customWidth="1"/>
    <col min="530" max="530" width="13.33203125" style="181" customWidth="1"/>
    <col min="531" max="531" width="10.109375" style="181" customWidth="1"/>
    <col min="532" max="532" width="9.33203125" style="181" customWidth="1"/>
    <col min="533" max="533" width="12.33203125" style="181" customWidth="1"/>
    <col min="534" max="534" width="9.6640625" style="181" customWidth="1"/>
    <col min="535" max="535" width="10.44140625" style="181" customWidth="1"/>
    <col min="536" max="536" width="12.44140625" style="181" customWidth="1"/>
    <col min="537" max="537" width="12.6640625" style="181" customWidth="1"/>
    <col min="538" max="538" width="11.109375" style="181" customWidth="1"/>
    <col min="539" max="539" width="12" style="181" customWidth="1"/>
    <col min="540" max="540" width="11.6640625" style="181" customWidth="1"/>
    <col min="541" max="541" width="12.5546875" style="181" customWidth="1"/>
    <col min="542" max="542" width="13.109375" style="181" customWidth="1"/>
    <col min="543" max="543" width="13.88671875" style="181" customWidth="1"/>
    <col min="544" max="544" width="14.109375" style="181" customWidth="1"/>
    <col min="545" max="545" width="14.44140625" style="181" customWidth="1"/>
    <col min="546" max="546" width="13.6640625" style="181" customWidth="1"/>
    <col min="547" max="547" width="13.109375" style="181" customWidth="1"/>
    <col min="548" max="548" width="15" style="181" customWidth="1"/>
    <col min="549" max="549" width="14.33203125" style="181" customWidth="1"/>
    <col min="550" max="550" width="13.44140625" style="181" customWidth="1"/>
    <col min="551" max="551" width="15.88671875" style="181" customWidth="1"/>
    <col min="552" max="552" width="14.6640625" style="181" customWidth="1"/>
    <col min="553" max="553" width="14.5546875" style="181" customWidth="1"/>
    <col min="554" max="554" width="15.44140625" style="181" customWidth="1"/>
    <col min="555" max="555" width="15.6640625" style="181" customWidth="1"/>
    <col min="556" max="556" width="15.88671875" style="181" customWidth="1"/>
    <col min="557" max="557" width="15.44140625" style="181" customWidth="1"/>
    <col min="558" max="558" width="11.5546875" style="181" customWidth="1"/>
    <col min="559" max="559" width="11.44140625" style="181" customWidth="1"/>
    <col min="560" max="768" width="9" style="181"/>
    <col min="769" max="769" width="3.88671875" style="181" customWidth="1"/>
    <col min="770" max="770" width="9.33203125" style="181" customWidth="1"/>
    <col min="771" max="771" width="18.88671875" style="181" customWidth="1"/>
    <col min="772" max="772" width="5.44140625" style="181" customWidth="1"/>
    <col min="773" max="773" width="9.44140625" style="181" customWidth="1"/>
    <col min="774" max="774" width="8.6640625" style="181" customWidth="1"/>
    <col min="775" max="775" width="10.33203125" style="181" customWidth="1"/>
    <col min="776" max="776" width="9" style="181"/>
    <col min="777" max="777" width="9.88671875" style="181" customWidth="1"/>
    <col min="778" max="781" width="0" style="181" hidden="1" customWidth="1"/>
    <col min="782" max="782" width="7.88671875" style="181" customWidth="1"/>
    <col min="783" max="783" width="9.5546875" style="181" customWidth="1"/>
    <col min="784" max="784" width="10.33203125" style="181" customWidth="1"/>
    <col min="785" max="785" width="12.33203125" style="181" customWidth="1"/>
    <col min="786" max="786" width="13.33203125" style="181" customWidth="1"/>
    <col min="787" max="787" width="10.109375" style="181" customWidth="1"/>
    <col min="788" max="788" width="9.33203125" style="181" customWidth="1"/>
    <col min="789" max="789" width="12.33203125" style="181" customWidth="1"/>
    <col min="790" max="790" width="9.6640625" style="181" customWidth="1"/>
    <col min="791" max="791" width="10.44140625" style="181" customWidth="1"/>
    <col min="792" max="792" width="12.44140625" style="181" customWidth="1"/>
    <col min="793" max="793" width="12.6640625" style="181" customWidth="1"/>
    <col min="794" max="794" width="11.109375" style="181" customWidth="1"/>
    <col min="795" max="795" width="12" style="181" customWidth="1"/>
    <col min="796" max="796" width="11.6640625" style="181" customWidth="1"/>
    <col min="797" max="797" width="12.5546875" style="181" customWidth="1"/>
    <col min="798" max="798" width="13.109375" style="181" customWidth="1"/>
    <col min="799" max="799" width="13.88671875" style="181" customWidth="1"/>
    <col min="800" max="800" width="14.109375" style="181" customWidth="1"/>
    <col min="801" max="801" width="14.44140625" style="181" customWidth="1"/>
    <col min="802" max="802" width="13.6640625" style="181" customWidth="1"/>
    <col min="803" max="803" width="13.109375" style="181" customWidth="1"/>
    <col min="804" max="804" width="15" style="181" customWidth="1"/>
    <col min="805" max="805" width="14.33203125" style="181" customWidth="1"/>
    <col min="806" max="806" width="13.44140625" style="181" customWidth="1"/>
    <col min="807" max="807" width="15.88671875" style="181" customWidth="1"/>
    <col min="808" max="808" width="14.6640625" style="181" customWidth="1"/>
    <col min="809" max="809" width="14.5546875" style="181" customWidth="1"/>
    <col min="810" max="810" width="15.44140625" style="181" customWidth="1"/>
    <col min="811" max="811" width="15.6640625" style="181" customWidth="1"/>
    <col min="812" max="812" width="15.88671875" style="181" customWidth="1"/>
    <col min="813" max="813" width="15.44140625" style="181" customWidth="1"/>
    <col min="814" max="814" width="11.5546875" style="181" customWidth="1"/>
    <col min="815" max="815" width="11.44140625" style="181" customWidth="1"/>
    <col min="816" max="1024" width="9" style="181"/>
    <col min="1025" max="1025" width="3.88671875" style="181" customWidth="1"/>
    <col min="1026" max="1026" width="9.33203125" style="181" customWidth="1"/>
    <col min="1027" max="1027" width="18.88671875" style="181" customWidth="1"/>
    <col min="1028" max="1028" width="5.44140625" style="181" customWidth="1"/>
    <col min="1029" max="1029" width="9.44140625" style="181" customWidth="1"/>
    <col min="1030" max="1030" width="8.6640625" style="181" customWidth="1"/>
    <col min="1031" max="1031" width="10.33203125" style="181" customWidth="1"/>
    <col min="1032" max="1032" width="9" style="181"/>
    <col min="1033" max="1033" width="9.88671875" style="181" customWidth="1"/>
    <col min="1034" max="1037" width="0" style="181" hidden="1" customWidth="1"/>
    <col min="1038" max="1038" width="7.88671875" style="181" customWidth="1"/>
    <col min="1039" max="1039" width="9.5546875" style="181" customWidth="1"/>
    <col min="1040" max="1040" width="10.33203125" style="181" customWidth="1"/>
    <col min="1041" max="1041" width="12.33203125" style="181" customWidth="1"/>
    <col min="1042" max="1042" width="13.33203125" style="181" customWidth="1"/>
    <col min="1043" max="1043" width="10.109375" style="181" customWidth="1"/>
    <col min="1044" max="1044" width="9.33203125" style="181" customWidth="1"/>
    <col min="1045" max="1045" width="12.33203125" style="181" customWidth="1"/>
    <col min="1046" max="1046" width="9.6640625" style="181" customWidth="1"/>
    <col min="1047" max="1047" width="10.44140625" style="181" customWidth="1"/>
    <col min="1048" max="1048" width="12.44140625" style="181" customWidth="1"/>
    <col min="1049" max="1049" width="12.6640625" style="181" customWidth="1"/>
    <col min="1050" max="1050" width="11.109375" style="181" customWidth="1"/>
    <col min="1051" max="1051" width="12" style="181" customWidth="1"/>
    <col min="1052" max="1052" width="11.6640625" style="181" customWidth="1"/>
    <col min="1053" max="1053" width="12.5546875" style="181" customWidth="1"/>
    <col min="1054" max="1054" width="13.109375" style="181" customWidth="1"/>
    <col min="1055" max="1055" width="13.88671875" style="181" customWidth="1"/>
    <col min="1056" max="1056" width="14.109375" style="181" customWidth="1"/>
    <col min="1057" max="1057" width="14.44140625" style="181" customWidth="1"/>
    <col min="1058" max="1058" width="13.6640625" style="181" customWidth="1"/>
    <col min="1059" max="1059" width="13.109375" style="181" customWidth="1"/>
    <col min="1060" max="1060" width="15" style="181" customWidth="1"/>
    <col min="1061" max="1061" width="14.33203125" style="181" customWidth="1"/>
    <col min="1062" max="1062" width="13.44140625" style="181" customWidth="1"/>
    <col min="1063" max="1063" width="15.88671875" style="181" customWidth="1"/>
    <col min="1064" max="1064" width="14.6640625" style="181" customWidth="1"/>
    <col min="1065" max="1065" width="14.5546875" style="181" customWidth="1"/>
    <col min="1066" max="1066" width="15.44140625" style="181" customWidth="1"/>
    <col min="1067" max="1067" width="15.6640625" style="181" customWidth="1"/>
    <col min="1068" max="1068" width="15.88671875" style="181" customWidth="1"/>
    <col min="1069" max="1069" width="15.44140625" style="181" customWidth="1"/>
    <col min="1070" max="1070" width="11.5546875" style="181" customWidth="1"/>
    <col min="1071" max="1071" width="11.44140625" style="181" customWidth="1"/>
    <col min="1072" max="1280" width="9" style="181"/>
    <col min="1281" max="1281" width="3.88671875" style="181" customWidth="1"/>
    <col min="1282" max="1282" width="9.33203125" style="181" customWidth="1"/>
    <col min="1283" max="1283" width="18.88671875" style="181" customWidth="1"/>
    <col min="1284" max="1284" width="5.44140625" style="181" customWidth="1"/>
    <col min="1285" max="1285" width="9.44140625" style="181" customWidth="1"/>
    <col min="1286" max="1286" width="8.6640625" style="181" customWidth="1"/>
    <col min="1287" max="1287" width="10.33203125" style="181" customWidth="1"/>
    <col min="1288" max="1288" width="9" style="181"/>
    <col min="1289" max="1289" width="9.88671875" style="181" customWidth="1"/>
    <col min="1290" max="1293" width="0" style="181" hidden="1" customWidth="1"/>
    <col min="1294" max="1294" width="7.88671875" style="181" customWidth="1"/>
    <col min="1295" max="1295" width="9.5546875" style="181" customWidth="1"/>
    <col min="1296" max="1296" width="10.33203125" style="181" customWidth="1"/>
    <col min="1297" max="1297" width="12.33203125" style="181" customWidth="1"/>
    <col min="1298" max="1298" width="13.33203125" style="181" customWidth="1"/>
    <col min="1299" max="1299" width="10.109375" style="181" customWidth="1"/>
    <col min="1300" max="1300" width="9.33203125" style="181" customWidth="1"/>
    <col min="1301" max="1301" width="12.33203125" style="181" customWidth="1"/>
    <col min="1302" max="1302" width="9.6640625" style="181" customWidth="1"/>
    <col min="1303" max="1303" width="10.44140625" style="181" customWidth="1"/>
    <col min="1304" max="1304" width="12.44140625" style="181" customWidth="1"/>
    <col min="1305" max="1305" width="12.6640625" style="181" customWidth="1"/>
    <col min="1306" max="1306" width="11.109375" style="181" customWidth="1"/>
    <col min="1307" max="1307" width="12" style="181" customWidth="1"/>
    <col min="1308" max="1308" width="11.6640625" style="181" customWidth="1"/>
    <col min="1309" max="1309" width="12.5546875" style="181" customWidth="1"/>
    <col min="1310" max="1310" width="13.109375" style="181" customWidth="1"/>
    <col min="1311" max="1311" width="13.88671875" style="181" customWidth="1"/>
    <col min="1312" max="1312" width="14.109375" style="181" customWidth="1"/>
    <col min="1313" max="1313" width="14.44140625" style="181" customWidth="1"/>
    <col min="1314" max="1314" width="13.6640625" style="181" customWidth="1"/>
    <col min="1315" max="1315" width="13.109375" style="181" customWidth="1"/>
    <col min="1316" max="1316" width="15" style="181" customWidth="1"/>
    <col min="1317" max="1317" width="14.33203125" style="181" customWidth="1"/>
    <col min="1318" max="1318" width="13.44140625" style="181" customWidth="1"/>
    <col min="1319" max="1319" width="15.88671875" style="181" customWidth="1"/>
    <col min="1320" max="1320" width="14.6640625" style="181" customWidth="1"/>
    <col min="1321" max="1321" width="14.5546875" style="181" customWidth="1"/>
    <col min="1322" max="1322" width="15.44140625" style="181" customWidth="1"/>
    <col min="1323" max="1323" width="15.6640625" style="181" customWidth="1"/>
    <col min="1324" max="1324" width="15.88671875" style="181" customWidth="1"/>
    <col min="1325" max="1325" width="15.44140625" style="181" customWidth="1"/>
    <col min="1326" max="1326" width="11.5546875" style="181" customWidth="1"/>
    <col min="1327" max="1327" width="11.44140625" style="181" customWidth="1"/>
    <col min="1328" max="1536" width="9" style="181"/>
    <col min="1537" max="1537" width="3.88671875" style="181" customWidth="1"/>
    <col min="1538" max="1538" width="9.33203125" style="181" customWidth="1"/>
    <col min="1539" max="1539" width="18.88671875" style="181" customWidth="1"/>
    <col min="1540" max="1540" width="5.44140625" style="181" customWidth="1"/>
    <col min="1541" max="1541" width="9.44140625" style="181" customWidth="1"/>
    <col min="1542" max="1542" width="8.6640625" style="181" customWidth="1"/>
    <col min="1543" max="1543" width="10.33203125" style="181" customWidth="1"/>
    <col min="1544" max="1544" width="9" style="181"/>
    <col min="1545" max="1545" width="9.88671875" style="181" customWidth="1"/>
    <col min="1546" max="1549" width="0" style="181" hidden="1" customWidth="1"/>
    <col min="1550" max="1550" width="7.88671875" style="181" customWidth="1"/>
    <col min="1551" max="1551" width="9.5546875" style="181" customWidth="1"/>
    <col min="1552" max="1552" width="10.33203125" style="181" customWidth="1"/>
    <col min="1553" max="1553" width="12.33203125" style="181" customWidth="1"/>
    <col min="1554" max="1554" width="13.33203125" style="181" customWidth="1"/>
    <col min="1555" max="1555" width="10.109375" style="181" customWidth="1"/>
    <col min="1556" max="1556" width="9.33203125" style="181" customWidth="1"/>
    <col min="1557" max="1557" width="12.33203125" style="181" customWidth="1"/>
    <col min="1558" max="1558" width="9.6640625" style="181" customWidth="1"/>
    <col min="1559" max="1559" width="10.44140625" style="181" customWidth="1"/>
    <col min="1560" max="1560" width="12.44140625" style="181" customWidth="1"/>
    <col min="1561" max="1561" width="12.6640625" style="181" customWidth="1"/>
    <col min="1562" max="1562" width="11.109375" style="181" customWidth="1"/>
    <col min="1563" max="1563" width="12" style="181" customWidth="1"/>
    <col min="1564" max="1564" width="11.6640625" style="181" customWidth="1"/>
    <col min="1565" max="1565" width="12.5546875" style="181" customWidth="1"/>
    <col min="1566" max="1566" width="13.109375" style="181" customWidth="1"/>
    <col min="1567" max="1567" width="13.88671875" style="181" customWidth="1"/>
    <col min="1568" max="1568" width="14.109375" style="181" customWidth="1"/>
    <col min="1569" max="1569" width="14.44140625" style="181" customWidth="1"/>
    <col min="1570" max="1570" width="13.6640625" style="181" customWidth="1"/>
    <col min="1571" max="1571" width="13.109375" style="181" customWidth="1"/>
    <col min="1572" max="1572" width="15" style="181" customWidth="1"/>
    <col min="1573" max="1573" width="14.33203125" style="181" customWidth="1"/>
    <col min="1574" max="1574" width="13.44140625" style="181" customWidth="1"/>
    <col min="1575" max="1575" width="15.88671875" style="181" customWidth="1"/>
    <col min="1576" max="1576" width="14.6640625" style="181" customWidth="1"/>
    <col min="1577" max="1577" width="14.5546875" style="181" customWidth="1"/>
    <col min="1578" max="1578" width="15.44140625" style="181" customWidth="1"/>
    <col min="1579" max="1579" width="15.6640625" style="181" customWidth="1"/>
    <col min="1580" max="1580" width="15.88671875" style="181" customWidth="1"/>
    <col min="1581" max="1581" width="15.44140625" style="181" customWidth="1"/>
    <col min="1582" max="1582" width="11.5546875" style="181" customWidth="1"/>
    <col min="1583" max="1583" width="11.44140625" style="181" customWidth="1"/>
    <col min="1584" max="1792" width="9" style="181"/>
    <col min="1793" max="1793" width="3.88671875" style="181" customWidth="1"/>
    <col min="1794" max="1794" width="9.33203125" style="181" customWidth="1"/>
    <col min="1795" max="1795" width="18.88671875" style="181" customWidth="1"/>
    <col min="1796" max="1796" width="5.44140625" style="181" customWidth="1"/>
    <col min="1797" max="1797" width="9.44140625" style="181" customWidth="1"/>
    <col min="1798" max="1798" width="8.6640625" style="181" customWidth="1"/>
    <col min="1799" max="1799" width="10.33203125" style="181" customWidth="1"/>
    <col min="1800" max="1800" width="9" style="181"/>
    <col min="1801" max="1801" width="9.88671875" style="181" customWidth="1"/>
    <col min="1802" max="1805" width="0" style="181" hidden="1" customWidth="1"/>
    <col min="1806" max="1806" width="7.88671875" style="181" customWidth="1"/>
    <col min="1807" max="1807" width="9.5546875" style="181" customWidth="1"/>
    <col min="1808" max="1808" width="10.33203125" style="181" customWidth="1"/>
    <col min="1809" max="1809" width="12.33203125" style="181" customWidth="1"/>
    <col min="1810" max="1810" width="13.33203125" style="181" customWidth="1"/>
    <col min="1811" max="1811" width="10.109375" style="181" customWidth="1"/>
    <col min="1812" max="1812" width="9.33203125" style="181" customWidth="1"/>
    <col min="1813" max="1813" width="12.33203125" style="181" customWidth="1"/>
    <col min="1814" max="1814" width="9.6640625" style="181" customWidth="1"/>
    <col min="1815" max="1815" width="10.44140625" style="181" customWidth="1"/>
    <col min="1816" max="1816" width="12.44140625" style="181" customWidth="1"/>
    <col min="1817" max="1817" width="12.6640625" style="181" customWidth="1"/>
    <col min="1818" max="1818" width="11.109375" style="181" customWidth="1"/>
    <col min="1819" max="1819" width="12" style="181" customWidth="1"/>
    <col min="1820" max="1820" width="11.6640625" style="181" customWidth="1"/>
    <col min="1821" max="1821" width="12.5546875" style="181" customWidth="1"/>
    <col min="1822" max="1822" width="13.109375" style="181" customWidth="1"/>
    <col min="1823" max="1823" width="13.88671875" style="181" customWidth="1"/>
    <col min="1824" max="1824" width="14.109375" style="181" customWidth="1"/>
    <col min="1825" max="1825" width="14.44140625" style="181" customWidth="1"/>
    <col min="1826" max="1826" width="13.6640625" style="181" customWidth="1"/>
    <col min="1827" max="1827" width="13.109375" style="181" customWidth="1"/>
    <col min="1828" max="1828" width="15" style="181" customWidth="1"/>
    <col min="1829" max="1829" width="14.33203125" style="181" customWidth="1"/>
    <col min="1830" max="1830" width="13.44140625" style="181" customWidth="1"/>
    <col min="1831" max="1831" width="15.88671875" style="181" customWidth="1"/>
    <col min="1832" max="1832" width="14.6640625" style="181" customWidth="1"/>
    <col min="1833" max="1833" width="14.5546875" style="181" customWidth="1"/>
    <col min="1834" max="1834" width="15.44140625" style="181" customWidth="1"/>
    <col min="1835" max="1835" width="15.6640625" style="181" customWidth="1"/>
    <col min="1836" max="1836" width="15.88671875" style="181" customWidth="1"/>
    <col min="1837" max="1837" width="15.44140625" style="181" customWidth="1"/>
    <col min="1838" max="1838" width="11.5546875" style="181" customWidth="1"/>
    <col min="1839" max="1839" width="11.44140625" style="181" customWidth="1"/>
    <col min="1840" max="2048" width="9" style="181"/>
    <col min="2049" max="2049" width="3.88671875" style="181" customWidth="1"/>
    <col min="2050" max="2050" width="9.33203125" style="181" customWidth="1"/>
    <col min="2051" max="2051" width="18.88671875" style="181" customWidth="1"/>
    <col min="2052" max="2052" width="5.44140625" style="181" customWidth="1"/>
    <col min="2053" max="2053" width="9.44140625" style="181" customWidth="1"/>
    <col min="2054" max="2054" width="8.6640625" style="181" customWidth="1"/>
    <col min="2055" max="2055" width="10.33203125" style="181" customWidth="1"/>
    <col min="2056" max="2056" width="9" style="181"/>
    <col min="2057" max="2057" width="9.88671875" style="181" customWidth="1"/>
    <col min="2058" max="2061" width="0" style="181" hidden="1" customWidth="1"/>
    <col min="2062" max="2062" width="7.88671875" style="181" customWidth="1"/>
    <col min="2063" max="2063" width="9.5546875" style="181" customWidth="1"/>
    <col min="2064" max="2064" width="10.33203125" style="181" customWidth="1"/>
    <col min="2065" max="2065" width="12.33203125" style="181" customWidth="1"/>
    <col min="2066" max="2066" width="13.33203125" style="181" customWidth="1"/>
    <col min="2067" max="2067" width="10.109375" style="181" customWidth="1"/>
    <col min="2068" max="2068" width="9.33203125" style="181" customWidth="1"/>
    <col min="2069" max="2069" width="12.33203125" style="181" customWidth="1"/>
    <col min="2070" max="2070" width="9.6640625" style="181" customWidth="1"/>
    <col min="2071" max="2071" width="10.44140625" style="181" customWidth="1"/>
    <col min="2072" max="2072" width="12.44140625" style="181" customWidth="1"/>
    <col min="2073" max="2073" width="12.6640625" style="181" customWidth="1"/>
    <col min="2074" max="2074" width="11.109375" style="181" customWidth="1"/>
    <col min="2075" max="2075" width="12" style="181" customWidth="1"/>
    <col min="2076" max="2076" width="11.6640625" style="181" customWidth="1"/>
    <col min="2077" max="2077" width="12.5546875" style="181" customWidth="1"/>
    <col min="2078" max="2078" width="13.109375" style="181" customWidth="1"/>
    <col min="2079" max="2079" width="13.88671875" style="181" customWidth="1"/>
    <col min="2080" max="2080" width="14.109375" style="181" customWidth="1"/>
    <col min="2081" max="2081" width="14.44140625" style="181" customWidth="1"/>
    <col min="2082" max="2082" width="13.6640625" style="181" customWidth="1"/>
    <col min="2083" max="2083" width="13.109375" style="181" customWidth="1"/>
    <col min="2084" max="2084" width="15" style="181" customWidth="1"/>
    <col min="2085" max="2085" width="14.33203125" style="181" customWidth="1"/>
    <col min="2086" max="2086" width="13.44140625" style="181" customWidth="1"/>
    <col min="2087" max="2087" width="15.88671875" style="181" customWidth="1"/>
    <col min="2088" max="2088" width="14.6640625" style="181" customWidth="1"/>
    <col min="2089" max="2089" width="14.5546875" style="181" customWidth="1"/>
    <col min="2090" max="2090" width="15.44140625" style="181" customWidth="1"/>
    <col min="2091" max="2091" width="15.6640625" style="181" customWidth="1"/>
    <col min="2092" max="2092" width="15.88671875" style="181" customWidth="1"/>
    <col min="2093" max="2093" width="15.44140625" style="181" customWidth="1"/>
    <col min="2094" max="2094" width="11.5546875" style="181" customWidth="1"/>
    <col min="2095" max="2095" width="11.44140625" style="181" customWidth="1"/>
    <col min="2096" max="2304" width="9" style="181"/>
    <col min="2305" max="2305" width="3.88671875" style="181" customWidth="1"/>
    <col min="2306" max="2306" width="9.33203125" style="181" customWidth="1"/>
    <col min="2307" max="2307" width="18.88671875" style="181" customWidth="1"/>
    <col min="2308" max="2308" width="5.44140625" style="181" customWidth="1"/>
    <col min="2309" max="2309" width="9.44140625" style="181" customWidth="1"/>
    <col min="2310" max="2310" width="8.6640625" style="181" customWidth="1"/>
    <col min="2311" max="2311" width="10.33203125" style="181" customWidth="1"/>
    <col min="2312" max="2312" width="9" style="181"/>
    <col min="2313" max="2313" width="9.88671875" style="181" customWidth="1"/>
    <col min="2314" max="2317" width="0" style="181" hidden="1" customWidth="1"/>
    <col min="2318" max="2318" width="7.88671875" style="181" customWidth="1"/>
    <col min="2319" max="2319" width="9.5546875" style="181" customWidth="1"/>
    <col min="2320" max="2320" width="10.33203125" style="181" customWidth="1"/>
    <col min="2321" max="2321" width="12.33203125" style="181" customWidth="1"/>
    <col min="2322" max="2322" width="13.33203125" style="181" customWidth="1"/>
    <col min="2323" max="2323" width="10.109375" style="181" customWidth="1"/>
    <col min="2324" max="2324" width="9.33203125" style="181" customWidth="1"/>
    <col min="2325" max="2325" width="12.33203125" style="181" customWidth="1"/>
    <col min="2326" max="2326" width="9.6640625" style="181" customWidth="1"/>
    <col min="2327" max="2327" width="10.44140625" style="181" customWidth="1"/>
    <col min="2328" max="2328" width="12.44140625" style="181" customWidth="1"/>
    <col min="2329" max="2329" width="12.6640625" style="181" customWidth="1"/>
    <col min="2330" max="2330" width="11.109375" style="181" customWidth="1"/>
    <col min="2331" max="2331" width="12" style="181" customWidth="1"/>
    <col min="2332" max="2332" width="11.6640625" style="181" customWidth="1"/>
    <col min="2333" max="2333" width="12.5546875" style="181" customWidth="1"/>
    <col min="2334" max="2334" width="13.109375" style="181" customWidth="1"/>
    <col min="2335" max="2335" width="13.88671875" style="181" customWidth="1"/>
    <col min="2336" max="2336" width="14.109375" style="181" customWidth="1"/>
    <col min="2337" max="2337" width="14.44140625" style="181" customWidth="1"/>
    <col min="2338" max="2338" width="13.6640625" style="181" customWidth="1"/>
    <col min="2339" max="2339" width="13.109375" style="181" customWidth="1"/>
    <col min="2340" max="2340" width="15" style="181" customWidth="1"/>
    <col min="2341" max="2341" width="14.33203125" style="181" customWidth="1"/>
    <col min="2342" max="2342" width="13.44140625" style="181" customWidth="1"/>
    <col min="2343" max="2343" width="15.88671875" style="181" customWidth="1"/>
    <col min="2344" max="2344" width="14.6640625" style="181" customWidth="1"/>
    <col min="2345" max="2345" width="14.5546875" style="181" customWidth="1"/>
    <col min="2346" max="2346" width="15.44140625" style="181" customWidth="1"/>
    <col min="2347" max="2347" width="15.6640625" style="181" customWidth="1"/>
    <col min="2348" max="2348" width="15.88671875" style="181" customWidth="1"/>
    <col min="2349" max="2349" width="15.44140625" style="181" customWidth="1"/>
    <col min="2350" max="2350" width="11.5546875" style="181" customWidth="1"/>
    <col min="2351" max="2351" width="11.44140625" style="181" customWidth="1"/>
    <col min="2352" max="2560" width="9" style="181"/>
    <col min="2561" max="2561" width="3.88671875" style="181" customWidth="1"/>
    <col min="2562" max="2562" width="9.33203125" style="181" customWidth="1"/>
    <col min="2563" max="2563" width="18.88671875" style="181" customWidth="1"/>
    <col min="2564" max="2564" width="5.44140625" style="181" customWidth="1"/>
    <col min="2565" max="2565" width="9.44140625" style="181" customWidth="1"/>
    <col min="2566" max="2566" width="8.6640625" style="181" customWidth="1"/>
    <col min="2567" max="2567" width="10.33203125" style="181" customWidth="1"/>
    <col min="2568" max="2568" width="9" style="181"/>
    <col min="2569" max="2569" width="9.88671875" style="181" customWidth="1"/>
    <col min="2570" max="2573" width="0" style="181" hidden="1" customWidth="1"/>
    <col min="2574" max="2574" width="7.88671875" style="181" customWidth="1"/>
    <col min="2575" max="2575" width="9.5546875" style="181" customWidth="1"/>
    <col min="2576" max="2576" width="10.33203125" style="181" customWidth="1"/>
    <col min="2577" max="2577" width="12.33203125" style="181" customWidth="1"/>
    <col min="2578" max="2578" width="13.33203125" style="181" customWidth="1"/>
    <col min="2579" max="2579" width="10.109375" style="181" customWidth="1"/>
    <col min="2580" max="2580" width="9.33203125" style="181" customWidth="1"/>
    <col min="2581" max="2581" width="12.33203125" style="181" customWidth="1"/>
    <col min="2582" max="2582" width="9.6640625" style="181" customWidth="1"/>
    <col min="2583" max="2583" width="10.44140625" style="181" customWidth="1"/>
    <col min="2584" max="2584" width="12.44140625" style="181" customWidth="1"/>
    <col min="2585" max="2585" width="12.6640625" style="181" customWidth="1"/>
    <col min="2586" max="2586" width="11.109375" style="181" customWidth="1"/>
    <col min="2587" max="2587" width="12" style="181" customWidth="1"/>
    <col min="2588" max="2588" width="11.6640625" style="181" customWidth="1"/>
    <col min="2589" max="2589" width="12.5546875" style="181" customWidth="1"/>
    <col min="2590" max="2590" width="13.109375" style="181" customWidth="1"/>
    <col min="2591" max="2591" width="13.88671875" style="181" customWidth="1"/>
    <col min="2592" max="2592" width="14.109375" style="181" customWidth="1"/>
    <col min="2593" max="2593" width="14.44140625" style="181" customWidth="1"/>
    <col min="2594" max="2594" width="13.6640625" style="181" customWidth="1"/>
    <col min="2595" max="2595" width="13.109375" style="181" customWidth="1"/>
    <col min="2596" max="2596" width="15" style="181" customWidth="1"/>
    <col min="2597" max="2597" width="14.33203125" style="181" customWidth="1"/>
    <col min="2598" max="2598" width="13.44140625" style="181" customWidth="1"/>
    <col min="2599" max="2599" width="15.88671875" style="181" customWidth="1"/>
    <col min="2600" max="2600" width="14.6640625" style="181" customWidth="1"/>
    <col min="2601" max="2601" width="14.5546875" style="181" customWidth="1"/>
    <col min="2602" max="2602" width="15.44140625" style="181" customWidth="1"/>
    <col min="2603" max="2603" width="15.6640625" style="181" customWidth="1"/>
    <col min="2604" max="2604" width="15.88671875" style="181" customWidth="1"/>
    <col min="2605" max="2605" width="15.44140625" style="181" customWidth="1"/>
    <col min="2606" max="2606" width="11.5546875" style="181" customWidth="1"/>
    <col min="2607" max="2607" width="11.44140625" style="181" customWidth="1"/>
    <col min="2608" max="2816" width="9" style="181"/>
    <col min="2817" max="2817" width="3.88671875" style="181" customWidth="1"/>
    <col min="2818" max="2818" width="9.33203125" style="181" customWidth="1"/>
    <col min="2819" max="2819" width="18.88671875" style="181" customWidth="1"/>
    <col min="2820" max="2820" width="5.44140625" style="181" customWidth="1"/>
    <col min="2821" max="2821" width="9.44140625" style="181" customWidth="1"/>
    <col min="2822" max="2822" width="8.6640625" style="181" customWidth="1"/>
    <col min="2823" max="2823" width="10.33203125" style="181" customWidth="1"/>
    <col min="2824" max="2824" width="9" style="181"/>
    <col min="2825" max="2825" width="9.88671875" style="181" customWidth="1"/>
    <col min="2826" max="2829" width="0" style="181" hidden="1" customWidth="1"/>
    <col min="2830" max="2830" width="7.88671875" style="181" customWidth="1"/>
    <col min="2831" max="2831" width="9.5546875" style="181" customWidth="1"/>
    <col min="2832" max="2832" width="10.33203125" style="181" customWidth="1"/>
    <col min="2833" max="2833" width="12.33203125" style="181" customWidth="1"/>
    <col min="2834" max="2834" width="13.33203125" style="181" customWidth="1"/>
    <col min="2835" max="2835" width="10.109375" style="181" customWidth="1"/>
    <col min="2836" max="2836" width="9.33203125" style="181" customWidth="1"/>
    <col min="2837" max="2837" width="12.33203125" style="181" customWidth="1"/>
    <col min="2838" max="2838" width="9.6640625" style="181" customWidth="1"/>
    <col min="2839" max="2839" width="10.44140625" style="181" customWidth="1"/>
    <col min="2840" max="2840" width="12.44140625" style="181" customWidth="1"/>
    <col min="2841" max="2841" width="12.6640625" style="181" customWidth="1"/>
    <col min="2842" max="2842" width="11.109375" style="181" customWidth="1"/>
    <col min="2843" max="2843" width="12" style="181" customWidth="1"/>
    <col min="2844" max="2844" width="11.6640625" style="181" customWidth="1"/>
    <col min="2845" max="2845" width="12.5546875" style="181" customWidth="1"/>
    <col min="2846" max="2846" width="13.109375" style="181" customWidth="1"/>
    <col min="2847" max="2847" width="13.88671875" style="181" customWidth="1"/>
    <col min="2848" max="2848" width="14.109375" style="181" customWidth="1"/>
    <col min="2849" max="2849" width="14.44140625" style="181" customWidth="1"/>
    <col min="2850" max="2850" width="13.6640625" style="181" customWidth="1"/>
    <col min="2851" max="2851" width="13.109375" style="181" customWidth="1"/>
    <col min="2852" max="2852" width="15" style="181" customWidth="1"/>
    <col min="2853" max="2853" width="14.33203125" style="181" customWidth="1"/>
    <col min="2854" max="2854" width="13.44140625" style="181" customWidth="1"/>
    <col min="2855" max="2855" width="15.88671875" style="181" customWidth="1"/>
    <col min="2856" max="2856" width="14.6640625" style="181" customWidth="1"/>
    <col min="2857" max="2857" width="14.5546875" style="181" customWidth="1"/>
    <col min="2858" max="2858" width="15.44140625" style="181" customWidth="1"/>
    <col min="2859" max="2859" width="15.6640625" style="181" customWidth="1"/>
    <col min="2860" max="2860" width="15.88671875" style="181" customWidth="1"/>
    <col min="2861" max="2861" width="15.44140625" style="181" customWidth="1"/>
    <col min="2862" max="2862" width="11.5546875" style="181" customWidth="1"/>
    <col min="2863" max="2863" width="11.44140625" style="181" customWidth="1"/>
    <col min="2864" max="3072" width="9" style="181"/>
    <col min="3073" max="3073" width="3.88671875" style="181" customWidth="1"/>
    <col min="3074" max="3074" width="9.33203125" style="181" customWidth="1"/>
    <col min="3075" max="3075" width="18.88671875" style="181" customWidth="1"/>
    <col min="3076" max="3076" width="5.44140625" style="181" customWidth="1"/>
    <col min="3077" max="3077" width="9.44140625" style="181" customWidth="1"/>
    <col min="3078" max="3078" width="8.6640625" style="181" customWidth="1"/>
    <col min="3079" max="3079" width="10.33203125" style="181" customWidth="1"/>
    <col min="3080" max="3080" width="9" style="181"/>
    <col min="3081" max="3081" width="9.88671875" style="181" customWidth="1"/>
    <col min="3082" max="3085" width="0" style="181" hidden="1" customWidth="1"/>
    <col min="3086" max="3086" width="7.88671875" style="181" customWidth="1"/>
    <col min="3087" max="3087" width="9.5546875" style="181" customWidth="1"/>
    <col min="3088" max="3088" width="10.33203125" style="181" customWidth="1"/>
    <col min="3089" max="3089" width="12.33203125" style="181" customWidth="1"/>
    <col min="3090" max="3090" width="13.33203125" style="181" customWidth="1"/>
    <col min="3091" max="3091" width="10.109375" style="181" customWidth="1"/>
    <col min="3092" max="3092" width="9.33203125" style="181" customWidth="1"/>
    <col min="3093" max="3093" width="12.33203125" style="181" customWidth="1"/>
    <col min="3094" max="3094" width="9.6640625" style="181" customWidth="1"/>
    <col min="3095" max="3095" width="10.44140625" style="181" customWidth="1"/>
    <col min="3096" max="3096" width="12.44140625" style="181" customWidth="1"/>
    <col min="3097" max="3097" width="12.6640625" style="181" customWidth="1"/>
    <col min="3098" max="3098" width="11.109375" style="181" customWidth="1"/>
    <col min="3099" max="3099" width="12" style="181" customWidth="1"/>
    <col min="3100" max="3100" width="11.6640625" style="181" customWidth="1"/>
    <col min="3101" max="3101" width="12.5546875" style="181" customWidth="1"/>
    <col min="3102" max="3102" width="13.109375" style="181" customWidth="1"/>
    <col min="3103" max="3103" width="13.88671875" style="181" customWidth="1"/>
    <col min="3104" max="3104" width="14.109375" style="181" customWidth="1"/>
    <col min="3105" max="3105" width="14.44140625" style="181" customWidth="1"/>
    <col min="3106" max="3106" width="13.6640625" style="181" customWidth="1"/>
    <col min="3107" max="3107" width="13.109375" style="181" customWidth="1"/>
    <col min="3108" max="3108" width="15" style="181" customWidth="1"/>
    <col min="3109" max="3109" width="14.33203125" style="181" customWidth="1"/>
    <col min="3110" max="3110" width="13.44140625" style="181" customWidth="1"/>
    <col min="3111" max="3111" width="15.88671875" style="181" customWidth="1"/>
    <col min="3112" max="3112" width="14.6640625" style="181" customWidth="1"/>
    <col min="3113" max="3113" width="14.5546875" style="181" customWidth="1"/>
    <col min="3114" max="3114" width="15.44140625" style="181" customWidth="1"/>
    <col min="3115" max="3115" width="15.6640625" style="181" customWidth="1"/>
    <col min="3116" max="3116" width="15.88671875" style="181" customWidth="1"/>
    <col min="3117" max="3117" width="15.44140625" style="181" customWidth="1"/>
    <col min="3118" max="3118" width="11.5546875" style="181" customWidth="1"/>
    <col min="3119" max="3119" width="11.44140625" style="181" customWidth="1"/>
    <col min="3120" max="3328" width="9" style="181"/>
    <col min="3329" max="3329" width="3.88671875" style="181" customWidth="1"/>
    <col min="3330" max="3330" width="9.33203125" style="181" customWidth="1"/>
    <col min="3331" max="3331" width="18.88671875" style="181" customWidth="1"/>
    <col min="3332" max="3332" width="5.44140625" style="181" customWidth="1"/>
    <col min="3333" max="3333" width="9.44140625" style="181" customWidth="1"/>
    <col min="3334" max="3334" width="8.6640625" style="181" customWidth="1"/>
    <col min="3335" max="3335" width="10.33203125" style="181" customWidth="1"/>
    <col min="3336" max="3336" width="9" style="181"/>
    <col min="3337" max="3337" width="9.88671875" style="181" customWidth="1"/>
    <col min="3338" max="3341" width="0" style="181" hidden="1" customWidth="1"/>
    <col min="3342" max="3342" width="7.88671875" style="181" customWidth="1"/>
    <col min="3343" max="3343" width="9.5546875" style="181" customWidth="1"/>
    <col min="3344" max="3344" width="10.33203125" style="181" customWidth="1"/>
    <col min="3345" max="3345" width="12.33203125" style="181" customWidth="1"/>
    <col min="3346" max="3346" width="13.33203125" style="181" customWidth="1"/>
    <col min="3347" max="3347" width="10.109375" style="181" customWidth="1"/>
    <col min="3348" max="3348" width="9.33203125" style="181" customWidth="1"/>
    <col min="3349" max="3349" width="12.33203125" style="181" customWidth="1"/>
    <col min="3350" max="3350" width="9.6640625" style="181" customWidth="1"/>
    <col min="3351" max="3351" width="10.44140625" style="181" customWidth="1"/>
    <col min="3352" max="3352" width="12.44140625" style="181" customWidth="1"/>
    <col min="3353" max="3353" width="12.6640625" style="181" customWidth="1"/>
    <col min="3354" max="3354" width="11.109375" style="181" customWidth="1"/>
    <col min="3355" max="3355" width="12" style="181" customWidth="1"/>
    <col min="3356" max="3356" width="11.6640625" style="181" customWidth="1"/>
    <col min="3357" max="3357" width="12.5546875" style="181" customWidth="1"/>
    <col min="3358" max="3358" width="13.109375" style="181" customWidth="1"/>
    <col min="3359" max="3359" width="13.88671875" style="181" customWidth="1"/>
    <col min="3360" max="3360" width="14.109375" style="181" customWidth="1"/>
    <col min="3361" max="3361" width="14.44140625" style="181" customWidth="1"/>
    <col min="3362" max="3362" width="13.6640625" style="181" customWidth="1"/>
    <col min="3363" max="3363" width="13.109375" style="181" customWidth="1"/>
    <col min="3364" max="3364" width="15" style="181" customWidth="1"/>
    <col min="3365" max="3365" width="14.33203125" style="181" customWidth="1"/>
    <col min="3366" max="3366" width="13.44140625" style="181" customWidth="1"/>
    <col min="3367" max="3367" width="15.88671875" style="181" customWidth="1"/>
    <col min="3368" max="3368" width="14.6640625" style="181" customWidth="1"/>
    <col min="3369" max="3369" width="14.5546875" style="181" customWidth="1"/>
    <col min="3370" max="3370" width="15.44140625" style="181" customWidth="1"/>
    <col min="3371" max="3371" width="15.6640625" style="181" customWidth="1"/>
    <col min="3372" max="3372" width="15.88671875" style="181" customWidth="1"/>
    <col min="3373" max="3373" width="15.44140625" style="181" customWidth="1"/>
    <col min="3374" max="3374" width="11.5546875" style="181" customWidth="1"/>
    <col min="3375" max="3375" width="11.44140625" style="181" customWidth="1"/>
    <col min="3376" max="3584" width="9" style="181"/>
    <col min="3585" max="3585" width="3.88671875" style="181" customWidth="1"/>
    <col min="3586" max="3586" width="9.33203125" style="181" customWidth="1"/>
    <col min="3587" max="3587" width="18.88671875" style="181" customWidth="1"/>
    <col min="3588" max="3588" width="5.44140625" style="181" customWidth="1"/>
    <col min="3589" max="3589" width="9.44140625" style="181" customWidth="1"/>
    <col min="3590" max="3590" width="8.6640625" style="181" customWidth="1"/>
    <col min="3591" max="3591" width="10.33203125" style="181" customWidth="1"/>
    <col min="3592" max="3592" width="9" style="181"/>
    <col min="3593" max="3593" width="9.88671875" style="181" customWidth="1"/>
    <col min="3594" max="3597" width="0" style="181" hidden="1" customWidth="1"/>
    <col min="3598" max="3598" width="7.88671875" style="181" customWidth="1"/>
    <col min="3599" max="3599" width="9.5546875" style="181" customWidth="1"/>
    <col min="3600" max="3600" width="10.33203125" style="181" customWidth="1"/>
    <col min="3601" max="3601" width="12.33203125" style="181" customWidth="1"/>
    <col min="3602" max="3602" width="13.33203125" style="181" customWidth="1"/>
    <col min="3603" max="3603" width="10.109375" style="181" customWidth="1"/>
    <col min="3604" max="3604" width="9.33203125" style="181" customWidth="1"/>
    <col min="3605" max="3605" width="12.33203125" style="181" customWidth="1"/>
    <col min="3606" max="3606" width="9.6640625" style="181" customWidth="1"/>
    <col min="3607" max="3607" width="10.44140625" style="181" customWidth="1"/>
    <col min="3608" max="3608" width="12.44140625" style="181" customWidth="1"/>
    <col min="3609" max="3609" width="12.6640625" style="181" customWidth="1"/>
    <col min="3610" max="3610" width="11.109375" style="181" customWidth="1"/>
    <col min="3611" max="3611" width="12" style="181" customWidth="1"/>
    <col min="3612" max="3612" width="11.6640625" style="181" customWidth="1"/>
    <col min="3613" max="3613" width="12.5546875" style="181" customWidth="1"/>
    <col min="3614" max="3614" width="13.109375" style="181" customWidth="1"/>
    <col min="3615" max="3615" width="13.88671875" style="181" customWidth="1"/>
    <col min="3616" max="3616" width="14.109375" style="181" customWidth="1"/>
    <col min="3617" max="3617" width="14.44140625" style="181" customWidth="1"/>
    <col min="3618" max="3618" width="13.6640625" style="181" customWidth="1"/>
    <col min="3619" max="3619" width="13.109375" style="181" customWidth="1"/>
    <col min="3620" max="3620" width="15" style="181" customWidth="1"/>
    <col min="3621" max="3621" width="14.33203125" style="181" customWidth="1"/>
    <col min="3622" max="3622" width="13.44140625" style="181" customWidth="1"/>
    <col min="3623" max="3623" width="15.88671875" style="181" customWidth="1"/>
    <col min="3624" max="3624" width="14.6640625" style="181" customWidth="1"/>
    <col min="3625" max="3625" width="14.5546875" style="181" customWidth="1"/>
    <col min="3626" max="3626" width="15.44140625" style="181" customWidth="1"/>
    <col min="3627" max="3627" width="15.6640625" style="181" customWidth="1"/>
    <col min="3628" max="3628" width="15.88671875" style="181" customWidth="1"/>
    <col min="3629" max="3629" width="15.44140625" style="181" customWidth="1"/>
    <col min="3630" max="3630" width="11.5546875" style="181" customWidth="1"/>
    <col min="3631" max="3631" width="11.44140625" style="181" customWidth="1"/>
    <col min="3632" max="3840" width="9" style="181"/>
    <col min="3841" max="3841" width="3.88671875" style="181" customWidth="1"/>
    <col min="3842" max="3842" width="9.33203125" style="181" customWidth="1"/>
    <col min="3843" max="3843" width="18.88671875" style="181" customWidth="1"/>
    <col min="3844" max="3844" width="5.44140625" style="181" customWidth="1"/>
    <col min="3845" max="3845" width="9.44140625" style="181" customWidth="1"/>
    <col min="3846" max="3846" width="8.6640625" style="181" customWidth="1"/>
    <col min="3847" max="3847" width="10.33203125" style="181" customWidth="1"/>
    <col min="3848" max="3848" width="9" style="181"/>
    <col min="3849" max="3849" width="9.88671875" style="181" customWidth="1"/>
    <col min="3850" max="3853" width="0" style="181" hidden="1" customWidth="1"/>
    <col min="3854" max="3854" width="7.88671875" style="181" customWidth="1"/>
    <col min="3855" max="3855" width="9.5546875" style="181" customWidth="1"/>
    <col min="3856" max="3856" width="10.33203125" style="181" customWidth="1"/>
    <col min="3857" max="3857" width="12.33203125" style="181" customWidth="1"/>
    <col min="3858" max="3858" width="13.33203125" style="181" customWidth="1"/>
    <col min="3859" max="3859" width="10.109375" style="181" customWidth="1"/>
    <col min="3860" max="3860" width="9.33203125" style="181" customWidth="1"/>
    <col min="3861" max="3861" width="12.33203125" style="181" customWidth="1"/>
    <col min="3862" max="3862" width="9.6640625" style="181" customWidth="1"/>
    <col min="3863" max="3863" width="10.44140625" style="181" customWidth="1"/>
    <col min="3864" max="3864" width="12.44140625" style="181" customWidth="1"/>
    <col min="3865" max="3865" width="12.6640625" style="181" customWidth="1"/>
    <col min="3866" max="3866" width="11.109375" style="181" customWidth="1"/>
    <col min="3867" max="3867" width="12" style="181" customWidth="1"/>
    <col min="3868" max="3868" width="11.6640625" style="181" customWidth="1"/>
    <col min="3869" max="3869" width="12.5546875" style="181" customWidth="1"/>
    <col min="3870" max="3870" width="13.109375" style="181" customWidth="1"/>
    <col min="3871" max="3871" width="13.88671875" style="181" customWidth="1"/>
    <col min="3872" max="3872" width="14.109375" style="181" customWidth="1"/>
    <col min="3873" max="3873" width="14.44140625" style="181" customWidth="1"/>
    <col min="3874" max="3874" width="13.6640625" style="181" customWidth="1"/>
    <col min="3875" max="3875" width="13.109375" style="181" customWidth="1"/>
    <col min="3876" max="3876" width="15" style="181" customWidth="1"/>
    <col min="3877" max="3877" width="14.33203125" style="181" customWidth="1"/>
    <col min="3878" max="3878" width="13.44140625" style="181" customWidth="1"/>
    <col min="3879" max="3879" width="15.88671875" style="181" customWidth="1"/>
    <col min="3880" max="3880" width="14.6640625" style="181" customWidth="1"/>
    <col min="3881" max="3881" width="14.5546875" style="181" customWidth="1"/>
    <col min="3882" max="3882" width="15.44140625" style="181" customWidth="1"/>
    <col min="3883" max="3883" width="15.6640625" style="181" customWidth="1"/>
    <col min="3884" max="3884" width="15.88671875" style="181" customWidth="1"/>
    <col min="3885" max="3885" width="15.44140625" style="181" customWidth="1"/>
    <col min="3886" max="3886" width="11.5546875" style="181" customWidth="1"/>
    <col min="3887" max="3887" width="11.44140625" style="181" customWidth="1"/>
    <col min="3888" max="4096" width="9" style="181"/>
    <col min="4097" max="4097" width="3.88671875" style="181" customWidth="1"/>
    <col min="4098" max="4098" width="9.33203125" style="181" customWidth="1"/>
    <col min="4099" max="4099" width="18.88671875" style="181" customWidth="1"/>
    <col min="4100" max="4100" width="5.44140625" style="181" customWidth="1"/>
    <col min="4101" max="4101" width="9.44140625" style="181" customWidth="1"/>
    <col min="4102" max="4102" width="8.6640625" style="181" customWidth="1"/>
    <col min="4103" max="4103" width="10.33203125" style="181" customWidth="1"/>
    <col min="4104" max="4104" width="9" style="181"/>
    <col min="4105" max="4105" width="9.88671875" style="181" customWidth="1"/>
    <col min="4106" max="4109" width="0" style="181" hidden="1" customWidth="1"/>
    <col min="4110" max="4110" width="7.88671875" style="181" customWidth="1"/>
    <col min="4111" max="4111" width="9.5546875" style="181" customWidth="1"/>
    <col min="4112" max="4112" width="10.33203125" style="181" customWidth="1"/>
    <col min="4113" max="4113" width="12.33203125" style="181" customWidth="1"/>
    <col min="4114" max="4114" width="13.33203125" style="181" customWidth="1"/>
    <col min="4115" max="4115" width="10.109375" style="181" customWidth="1"/>
    <col min="4116" max="4116" width="9.33203125" style="181" customWidth="1"/>
    <col min="4117" max="4117" width="12.33203125" style="181" customWidth="1"/>
    <col min="4118" max="4118" width="9.6640625" style="181" customWidth="1"/>
    <col min="4119" max="4119" width="10.44140625" style="181" customWidth="1"/>
    <col min="4120" max="4120" width="12.44140625" style="181" customWidth="1"/>
    <col min="4121" max="4121" width="12.6640625" style="181" customWidth="1"/>
    <col min="4122" max="4122" width="11.109375" style="181" customWidth="1"/>
    <col min="4123" max="4123" width="12" style="181" customWidth="1"/>
    <col min="4124" max="4124" width="11.6640625" style="181" customWidth="1"/>
    <col min="4125" max="4125" width="12.5546875" style="181" customWidth="1"/>
    <col min="4126" max="4126" width="13.109375" style="181" customWidth="1"/>
    <col min="4127" max="4127" width="13.88671875" style="181" customWidth="1"/>
    <col min="4128" max="4128" width="14.109375" style="181" customWidth="1"/>
    <col min="4129" max="4129" width="14.44140625" style="181" customWidth="1"/>
    <col min="4130" max="4130" width="13.6640625" style="181" customWidth="1"/>
    <col min="4131" max="4131" width="13.109375" style="181" customWidth="1"/>
    <col min="4132" max="4132" width="15" style="181" customWidth="1"/>
    <col min="4133" max="4133" width="14.33203125" style="181" customWidth="1"/>
    <col min="4134" max="4134" width="13.44140625" style="181" customWidth="1"/>
    <col min="4135" max="4135" width="15.88671875" style="181" customWidth="1"/>
    <col min="4136" max="4136" width="14.6640625" style="181" customWidth="1"/>
    <col min="4137" max="4137" width="14.5546875" style="181" customWidth="1"/>
    <col min="4138" max="4138" width="15.44140625" style="181" customWidth="1"/>
    <col min="4139" max="4139" width="15.6640625" style="181" customWidth="1"/>
    <col min="4140" max="4140" width="15.88671875" style="181" customWidth="1"/>
    <col min="4141" max="4141" width="15.44140625" style="181" customWidth="1"/>
    <col min="4142" max="4142" width="11.5546875" style="181" customWidth="1"/>
    <col min="4143" max="4143" width="11.44140625" style="181" customWidth="1"/>
    <col min="4144" max="4352" width="9" style="181"/>
    <col min="4353" max="4353" width="3.88671875" style="181" customWidth="1"/>
    <col min="4354" max="4354" width="9.33203125" style="181" customWidth="1"/>
    <col min="4355" max="4355" width="18.88671875" style="181" customWidth="1"/>
    <col min="4356" max="4356" width="5.44140625" style="181" customWidth="1"/>
    <col min="4357" max="4357" width="9.44140625" style="181" customWidth="1"/>
    <col min="4358" max="4358" width="8.6640625" style="181" customWidth="1"/>
    <col min="4359" max="4359" width="10.33203125" style="181" customWidth="1"/>
    <col min="4360" max="4360" width="9" style="181"/>
    <col min="4361" max="4361" width="9.88671875" style="181" customWidth="1"/>
    <col min="4362" max="4365" width="0" style="181" hidden="1" customWidth="1"/>
    <col min="4366" max="4366" width="7.88671875" style="181" customWidth="1"/>
    <col min="4367" max="4367" width="9.5546875" style="181" customWidth="1"/>
    <col min="4368" max="4368" width="10.33203125" style="181" customWidth="1"/>
    <col min="4369" max="4369" width="12.33203125" style="181" customWidth="1"/>
    <col min="4370" max="4370" width="13.33203125" style="181" customWidth="1"/>
    <col min="4371" max="4371" width="10.109375" style="181" customWidth="1"/>
    <col min="4372" max="4372" width="9.33203125" style="181" customWidth="1"/>
    <col min="4373" max="4373" width="12.33203125" style="181" customWidth="1"/>
    <col min="4374" max="4374" width="9.6640625" style="181" customWidth="1"/>
    <col min="4375" max="4375" width="10.44140625" style="181" customWidth="1"/>
    <col min="4376" max="4376" width="12.44140625" style="181" customWidth="1"/>
    <col min="4377" max="4377" width="12.6640625" style="181" customWidth="1"/>
    <col min="4378" max="4378" width="11.109375" style="181" customWidth="1"/>
    <col min="4379" max="4379" width="12" style="181" customWidth="1"/>
    <col min="4380" max="4380" width="11.6640625" style="181" customWidth="1"/>
    <col min="4381" max="4381" width="12.5546875" style="181" customWidth="1"/>
    <col min="4382" max="4382" width="13.109375" style="181" customWidth="1"/>
    <col min="4383" max="4383" width="13.88671875" style="181" customWidth="1"/>
    <col min="4384" max="4384" width="14.109375" style="181" customWidth="1"/>
    <col min="4385" max="4385" width="14.44140625" style="181" customWidth="1"/>
    <col min="4386" max="4386" width="13.6640625" style="181" customWidth="1"/>
    <col min="4387" max="4387" width="13.109375" style="181" customWidth="1"/>
    <col min="4388" max="4388" width="15" style="181" customWidth="1"/>
    <col min="4389" max="4389" width="14.33203125" style="181" customWidth="1"/>
    <col min="4390" max="4390" width="13.44140625" style="181" customWidth="1"/>
    <col min="4391" max="4391" width="15.88671875" style="181" customWidth="1"/>
    <col min="4392" max="4392" width="14.6640625" style="181" customWidth="1"/>
    <col min="4393" max="4393" width="14.5546875" style="181" customWidth="1"/>
    <col min="4394" max="4394" width="15.44140625" style="181" customWidth="1"/>
    <col min="4395" max="4395" width="15.6640625" style="181" customWidth="1"/>
    <col min="4396" max="4396" width="15.88671875" style="181" customWidth="1"/>
    <col min="4397" max="4397" width="15.44140625" style="181" customWidth="1"/>
    <col min="4398" max="4398" width="11.5546875" style="181" customWidth="1"/>
    <col min="4399" max="4399" width="11.44140625" style="181" customWidth="1"/>
    <col min="4400" max="4608" width="9" style="181"/>
    <col min="4609" max="4609" width="3.88671875" style="181" customWidth="1"/>
    <col min="4610" max="4610" width="9.33203125" style="181" customWidth="1"/>
    <col min="4611" max="4611" width="18.88671875" style="181" customWidth="1"/>
    <col min="4612" max="4612" width="5.44140625" style="181" customWidth="1"/>
    <col min="4613" max="4613" width="9.44140625" style="181" customWidth="1"/>
    <col min="4614" max="4614" width="8.6640625" style="181" customWidth="1"/>
    <col min="4615" max="4615" width="10.33203125" style="181" customWidth="1"/>
    <col min="4616" max="4616" width="9" style="181"/>
    <col min="4617" max="4617" width="9.88671875" style="181" customWidth="1"/>
    <col min="4618" max="4621" width="0" style="181" hidden="1" customWidth="1"/>
    <col min="4622" max="4622" width="7.88671875" style="181" customWidth="1"/>
    <col min="4623" max="4623" width="9.5546875" style="181" customWidth="1"/>
    <col min="4624" max="4624" width="10.33203125" style="181" customWidth="1"/>
    <col min="4625" max="4625" width="12.33203125" style="181" customWidth="1"/>
    <col min="4626" max="4626" width="13.33203125" style="181" customWidth="1"/>
    <col min="4627" max="4627" width="10.109375" style="181" customWidth="1"/>
    <col min="4628" max="4628" width="9.33203125" style="181" customWidth="1"/>
    <col min="4629" max="4629" width="12.33203125" style="181" customWidth="1"/>
    <col min="4630" max="4630" width="9.6640625" style="181" customWidth="1"/>
    <col min="4631" max="4631" width="10.44140625" style="181" customWidth="1"/>
    <col min="4632" max="4632" width="12.44140625" style="181" customWidth="1"/>
    <col min="4633" max="4633" width="12.6640625" style="181" customWidth="1"/>
    <col min="4634" max="4634" width="11.109375" style="181" customWidth="1"/>
    <col min="4635" max="4635" width="12" style="181" customWidth="1"/>
    <col min="4636" max="4636" width="11.6640625" style="181" customWidth="1"/>
    <col min="4637" max="4637" width="12.5546875" style="181" customWidth="1"/>
    <col min="4638" max="4638" width="13.109375" style="181" customWidth="1"/>
    <col min="4639" max="4639" width="13.88671875" style="181" customWidth="1"/>
    <col min="4640" max="4640" width="14.109375" style="181" customWidth="1"/>
    <col min="4641" max="4641" width="14.44140625" style="181" customWidth="1"/>
    <col min="4642" max="4642" width="13.6640625" style="181" customWidth="1"/>
    <col min="4643" max="4643" width="13.109375" style="181" customWidth="1"/>
    <col min="4644" max="4644" width="15" style="181" customWidth="1"/>
    <col min="4645" max="4645" width="14.33203125" style="181" customWidth="1"/>
    <col min="4646" max="4646" width="13.44140625" style="181" customWidth="1"/>
    <col min="4647" max="4647" width="15.88671875" style="181" customWidth="1"/>
    <col min="4648" max="4648" width="14.6640625" style="181" customWidth="1"/>
    <col min="4649" max="4649" width="14.5546875" style="181" customWidth="1"/>
    <col min="4650" max="4650" width="15.44140625" style="181" customWidth="1"/>
    <col min="4651" max="4651" width="15.6640625" style="181" customWidth="1"/>
    <col min="4652" max="4652" width="15.88671875" style="181" customWidth="1"/>
    <col min="4653" max="4653" width="15.44140625" style="181" customWidth="1"/>
    <col min="4654" max="4654" width="11.5546875" style="181" customWidth="1"/>
    <col min="4655" max="4655" width="11.44140625" style="181" customWidth="1"/>
    <col min="4656" max="4864" width="9" style="181"/>
    <col min="4865" max="4865" width="3.88671875" style="181" customWidth="1"/>
    <col min="4866" max="4866" width="9.33203125" style="181" customWidth="1"/>
    <col min="4867" max="4867" width="18.88671875" style="181" customWidth="1"/>
    <col min="4868" max="4868" width="5.44140625" style="181" customWidth="1"/>
    <col min="4869" max="4869" width="9.44140625" style="181" customWidth="1"/>
    <col min="4870" max="4870" width="8.6640625" style="181" customWidth="1"/>
    <col min="4871" max="4871" width="10.33203125" style="181" customWidth="1"/>
    <col min="4872" max="4872" width="9" style="181"/>
    <col min="4873" max="4873" width="9.88671875" style="181" customWidth="1"/>
    <col min="4874" max="4877" width="0" style="181" hidden="1" customWidth="1"/>
    <col min="4878" max="4878" width="7.88671875" style="181" customWidth="1"/>
    <col min="4879" max="4879" width="9.5546875" style="181" customWidth="1"/>
    <col min="4880" max="4880" width="10.33203125" style="181" customWidth="1"/>
    <col min="4881" max="4881" width="12.33203125" style="181" customWidth="1"/>
    <col min="4882" max="4882" width="13.33203125" style="181" customWidth="1"/>
    <col min="4883" max="4883" width="10.109375" style="181" customWidth="1"/>
    <col min="4884" max="4884" width="9.33203125" style="181" customWidth="1"/>
    <col min="4885" max="4885" width="12.33203125" style="181" customWidth="1"/>
    <col min="4886" max="4886" width="9.6640625" style="181" customWidth="1"/>
    <col min="4887" max="4887" width="10.44140625" style="181" customWidth="1"/>
    <col min="4888" max="4888" width="12.44140625" style="181" customWidth="1"/>
    <col min="4889" max="4889" width="12.6640625" style="181" customWidth="1"/>
    <col min="4890" max="4890" width="11.109375" style="181" customWidth="1"/>
    <col min="4891" max="4891" width="12" style="181" customWidth="1"/>
    <col min="4892" max="4892" width="11.6640625" style="181" customWidth="1"/>
    <col min="4893" max="4893" width="12.5546875" style="181" customWidth="1"/>
    <col min="4894" max="4894" width="13.109375" style="181" customWidth="1"/>
    <col min="4895" max="4895" width="13.88671875" style="181" customWidth="1"/>
    <col min="4896" max="4896" width="14.109375" style="181" customWidth="1"/>
    <col min="4897" max="4897" width="14.44140625" style="181" customWidth="1"/>
    <col min="4898" max="4898" width="13.6640625" style="181" customWidth="1"/>
    <col min="4899" max="4899" width="13.109375" style="181" customWidth="1"/>
    <col min="4900" max="4900" width="15" style="181" customWidth="1"/>
    <col min="4901" max="4901" width="14.33203125" style="181" customWidth="1"/>
    <col min="4902" max="4902" width="13.44140625" style="181" customWidth="1"/>
    <col min="4903" max="4903" width="15.88671875" style="181" customWidth="1"/>
    <col min="4904" max="4904" width="14.6640625" style="181" customWidth="1"/>
    <col min="4905" max="4905" width="14.5546875" style="181" customWidth="1"/>
    <col min="4906" max="4906" width="15.44140625" style="181" customWidth="1"/>
    <col min="4907" max="4907" width="15.6640625" style="181" customWidth="1"/>
    <col min="4908" max="4908" width="15.88671875" style="181" customWidth="1"/>
    <col min="4909" max="4909" width="15.44140625" style="181" customWidth="1"/>
    <col min="4910" max="4910" width="11.5546875" style="181" customWidth="1"/>
    <col min="4911" max="4911" width="11.44140625" style="181" customWidth="1"/>
    <col min="4912" max="5120" width="9" style="181"/>
    <col min="5121" max="5121" width="3.88671875" style="181" customWidth="1"/>
    <col min="5122" max="5122" width="9.33203125" style="181" customWidth="1"/>
    <col min="5123" max="5123" width="18.88671875" style="181" customWidth="1"/>
    <col min="5124" max="5124" width="5.44140625" style="181" customWidth="1"/>
    <col min="5125" max="5125" width="9.44140625" style="181" customWidth="1"/>
    <col min="5126" max="5126" width="8.6640625" style="181" customWidth="1"/>
    <col min="5127" max="5127" width="10.33203125" style="181" customWidth="1"/>
    <col min="5128" max="5128" width="9" style="181"/>
    <col min="5129" max="5129" width="9.88671875" style="181" customWidth="1"/>
    <col min="5130" max="5133" width="0" style="181" hidden="1" customWidth="1"/>
    <col min="5134" max="5134" width="7.88671875" style="181" customWidth="1"/>
    <col min="5135" max="5135" width="9.5546875" style="181" customWidth="1"/>
    <col min="5136" max="5136" width="10.33203125" style="181" customWidth="1"/>
    <col min="5137" max="5137" width="12.33203125" style="181" customWidth="1"/>
    <col min="5138" max="5138" width="13.33203125" style="181" customWidth="1"/>
    <col min="5139" max="5139" width="10.109375" style="181" customWidth="1"/>
    <col min="5140" max="5140" width="9.33203125" style="181" customWidth="1"/>
    <col min="5141" max="5141" width="12.33203125" style="181" customWidth="1"/>
    <col min="5142" max="5142" width="9.6640625" style="181" customWidth="1"/>
    <col min="5143" max="5143" width="10.44140625" style="181" customWidth="1"/>
    <col min="5144" max="5144" width="12.44140625" style="181" customWidth="1"/>
    <col min="5145" max="5145" width="12.6640625" style="181" customWidth="1"/>
    <col min="5146" max="5146" width="11.109375" style="181" customWidth="1"/>
    <col min="5147" max="5147" width="12" style="181" customWidth="1"/>
    <col min="5148" max="5148" width="11.6640625" style="181" customWidth="1"/>
    <col min="5149" max="5149" width="12.5546875" style="181" customWidth="1"/>
    <col min="5150" max="5150" width="13.109375" style="181" customWidth="1"/>
    <col min="5151" max="5151" width="13.88671875" style="181" customWidth="1"/>
    <col min="5152" max="5152" width="14.109375" style="181" customWidth="1"/>
    <col min="5153" max="5153" width="14.44140625" style="181" customWidth="1"/>
    <col min="5154" max="5154" width="13.6640625" style="181" customWidth="1"/>
    <col min="5155" max="5155" width="13.109375" style="181" customWidth="1"/>
    <col min="5156" max="5156" width="15" style="181" customWidth="1"/>
    <col min="5157" max="5157" width="14.33203125" style="181" customWidth="1"/>
    <col min="5158" max="5158" width="13.44140625" style="181" customWidth="1"/>
    <col min="5159" max="5159" width="15.88671875" style="181" customWidth="1"/>
    <col min="5160" max="5160" width="14.6640625" style="181" customWidth="1"/>
    <col min="5161" max="5161" width="14.5546875" style="181" customWidth="1"/>
    <col min="5162" max="5162" width="15.44140625" style="181" customWidth="1"/>
    <col min="5163" max="5163" width="15.6640625" style="181" customWidth="1"/>
    <col min="5164" max="5164" width="15.88671875" style="181" customWidth="1"/>
    <col min="5165" max="5165" width="15.44140625" style="181" customWidth="1"/>
    <col min="5166" max="5166" width="11.5546875" style="181" customWidth="1"/>
    <col min="5167" max="5167" width="11.44140625" style="181" customWidth="1"/>
    <col min="5168" max="5376" width="9" style="181"/>
    <col min="5377" max="5377" width="3.88671875" style="181" customWidth="1"/>
    <col min="5378" max="5378" width="9.33203125" style="181" customWidth="1"/>
    <col min="5379" max="5379" width="18.88671875" style="181" customWidth="1"/>
    <col min="5380" max="5380" width="5.44140625" style="181" customWidth="1"/>
    <col min="5381" max="5381" width="9.44140625" style="181" customWidth="1"/>
    <col min="5382" max="5382" width="8.6640625" style="181" customWidth="1"/>
    <col min="5383" max="5383" width="10.33203125" style="181" customWidth="1"/>
    <col min="5384" max="5384" width="9" style="181"/>
    <col min="5385" max="5385" width="9.88671875" style="181" customWidth="1"/>
    <col min="5386" max="5389" width="0" style="181" hidden="1" customWidth="1"/>
    <col min="5390" max="5390" width="7.88671875" style="181" customWidth="1"/>
    <col min="5391" max="5391" width="9.5546875" style="181" customWidth="1"/>
    <col min="5392" max="5392" width="10.33203125" style="181" customWidth="1"/>
    <col min="5393" max="5393" width="12.33203125" style="181" customWidth="1"/>
    <col min="5394" max="5394" width="13.33203125" style="181" customWidth="1"/>
    <col min="5395" max="5395" width="10.109375" style="181" customWidth="1"/>
    <col min="5396" max="5396" width="9.33203125" style="181" customWidth="1"/>
    <col min="5397" max="5397" width="12.33203125" style="181" customWidth="1"/>
    <col min="5398" max="5398" width="9.6640625" style="181" customWidth="1"/>
    <col min="5399" max="5399" width="10.44140625" style="181" customWidth="1"/>
    <col min="5400" max="5400" width="12.44140625" style="181" customWidth="1"/>
    <col min="5401" max="5401" width="12.6640625" style="181" customWidth="1"/>
    <col min="5402" max="5402" width="11.109375" style="181" customWidth="1"/>
    <col min="5403" max="5403" width="12" style="181" customWidth="1"/>
    <col min="5404" max="5404" width="11.6640625" style="181" customWidth="1"/>
    <col min="5405" max="5405" width="12.5546875" style="181" customWidth="1"/>
    <col min="5406" max="5406" width="13.109375" style="181" customWidth="1"/>
    <col min="5407" max="5407" width="13.88671875" style="181" customWidth="1"/>
    <col min="5408" max="5408" width="14.109375" style="181" customWidth="1"/>
    <col min="5409" max="5409" width="14.44140625" style="181" customWidth="1"/>
    <col min="5410" max="5410" width="13.6640625" style="181" customWidth="1"/>
    <col min="5411" max="5411" width="13.109375" style="181" customWidth="1"/>
    <col min="5412" max="5412" width="15" style="181" customWidth="1"/>
    <col min="5413" max="5413" width="14.33203125" style="181" customWidth="1"/>
    <col min="5414" max="5414" width="13.44140625" style="181" customWidth="1"/>
    <col min="5415" max="5415" width="15.88671875" style="181" customWidth="1"/>
    <col min="5416" max="5416" width="14.6640625" style="181" customWidth="1"/>
    <col min="5417" max="5417" width="14.5546875" style="181" customWidth="1"/>
    <col min="5418" max="5418" width="15.44140625" style="181" customWidth="1"/>
    <col min="5419" max="5419" width="15.6640625" style="181" customWidth="1"/>
    <col min="5420" max="5420" width="15.88671875" style="181" customWidth="1"/>
    <col min="5421" max="5421" width="15.44140625" style="181" customWidth="1"/>
    <col min="5422" max="5422" width="11.5546875" style="181" customWidth="1"/>
    <col min="5423" max="5423" width="11.44140625" style="181" customWidth="1"/>
    <col min="5424" max="5632" width="9" style="181"/>
    <col min="5633" max="5633" width="3.88671875" style="181" customWidth="1"/>
    <col min="5634" max="5634" width="9.33203125" style="181" customWidth="1"/>
    <col min="5635" max="5635" width="18.88671875" style="181" customWidth="1"/>
    <col min="5636" max="5636" width="5.44140625" style="181" customWidth="1"/>
    <col min="5637" max="5637" width="9.44140625" style="181" customWidth="1"/>
    <col min="5638" max="5638" width="8.6640625" style="181" customWidth="1"/>
    <col min="5639" max="5639" width="10.33203125" style="181" customWidth="1"/>
    <col min="5640" max="5640" width="9" style="181"/>
    <col min="5641" max="5641" width="9.88671875" style="181" customWidth="1"/>
    <col min="5642" max="5645" width="0" style="181" hidden="1" customWidth="1"/>
    <col min="5646" max="5646" width="7.88671875" style="181" customWidth="1"/>
    <col min="5647" max="5647" width="9.5546875" style="181" customWidth="1"/>
    <col min="5648" max="5648" width="10.33203125" style="181" customWidth="1"/>
    <col min="5649" max="5649" width="12.33203125" style="181" customWidth="1"/>
    <col min="5650" max="5650" width="13.33203125" style="181" customWidth="1"/>
    <col min="5651" max="5651" width="10.109375" style="181" customWidth="1"/>
    <col min="5652" max="5652" width="9.33203125" style="181" customWidth="1"/>
    <col min="5653" max="5653" width="12.33203125" style="181" customWidth="1"/>
    <col min="5654" max="5654" width="9.6640625" style="181" customWidth="1"/>
    <col min="5655" max="5655" width="10.44140625" style="181" customWidth="1"/>
    <col min="5656" max="5656" width="12.44140625" style="181" customWidth="1"/>
    <col min="5657" max="5657" width="12.6640625" style="181" customWidth="1"/>
    <col min="5658" max="5658" width="11.109375" style="181" customWidth="1"/>
    <col min="5659" max="5659" width="12" style="181" customWidth="1"/>
    <col min="5660" max="5660" width="11.6640625" style="181" customWidth="1"/>
    <col min="5661" max="5661" width="12.5546875" style="181" customWidth="1"/>
    <col min="5662" max="5662" width="13.109375" style="181" customWidth="1"/>
    <col min="5663" max="5663" width="13.88671875" style="181" customWidth="1"/>
    <col min="5664" max="5664" width="14.109375" style="181" customWidth="1"/>
    <col min="5665" max="5665" width="14.44140625" style="181" customWidth="1"/>
    <col min="5666" max="5666" width="13.6640625" style="181" customWidth="1"/>
    <col min="5667" max="5667" width="13.109375" style="181" customWidth="1"/>
    <col min="5668" max="5668" width="15" style="181" customWidth="1"/>
    <col min="5669" max="5669" width="14.33203125" style="181" customWidth="1"/>
    <col min="5670" max="5670" width="13.44140625" style="181" customWidth="1"/>
    <col min="5671" max="5671" width="15.88671875" style="181" customWidth="1"/>
    <col min="5672" max="5672" width="14.6640625" style="181" customWidth="1"/>
    <col min="5673" max="5673" width="14.5546875" style="181" customWidth="1"/>
    <col min="5674" max="5674" width="15.44140625" style="181" customWidth="1"/>
    <col min="5675" max="5675" width="15.6640625" style="181" customWidth="1"/>
    <col min="5676" max="5676" width="15.88671875" style="181" customWidth="1"/>
    <col min="5677" max="5677" width="15.44140625" style="181" customWidth="1"/>
    <col min="5678" max="5678" width="11.5546875" style="181" customWidth="1"/>
    <col min="5679" max="5679" width="11.44140625" style="181" customWidth="1"/>
    <col min="5680" max="5888" width="9" style="181"/>
    <col min="5889" max="5889" width="3.88671875" style="181" customWidth="1"/>
    <col min="5890" max="5890" width="9.33203125" style="181" customWidth="1"/>
    <col min="5891" max="5891" width="18.88671875" style="181" customWidth="1"/>
    <col min="5892" max="5892" width="5.44140625" style="181" customWidth="1"/>
    <col min="5893" max="5893" width="9.44140625" style="181" customWidth="1"/>
    <col min="5894" max="5894" width="8.6640625" style="181" customWidth="1"/>
    <col min="5895" max="5895" width="10.33203125" style="181" customWidth="1"/>
    <col min="5896" max="5896" width="9" style="181"/>
    <col min="5897" max="5897" width="9.88671875" style="181" customWidth="1"/>
    <col min="5898" max="5901" width="0" style="181" hidden="1" customWidth="1"/>
    <col min="5902" max="5902" width="7.88671875" style="181" customWidth="1"/>
    <col min="5903" max="5903" width="9.5546875" style="181" customWidth="1"/>
    <col min="5904" max="5904" width="10.33203125" style="181" customWidth="1"/>
    <col min="5905" max="5905" width="12.33203125" style="181" customWidth="1"/>
    <col min="5906" max="5906" width="13.33203125" style="181" customWidth="1"/>
    <col min="5907" max="5907" width="10.109375" style="181" customWidth="1"/>
    <col min="5908" max="5908" width="9.33203125" style="181" customWidth="1"/>
    <col min="5909" max="5909" width="12.33203125" style="181" customWidth="1"/>
    <col min="5910" max="5910" width="9.6640625" style="181" customWidth="1"/>
    <col min="5911" max="5911" width="10.44140625" style="181" customWidth="1"/>
    <col min="5912" max="5912" width="12.44140625" style="181" customWidth="1"/>
    <col min="5913" max="5913" width="12.6640625" style="181" customWidth="1"/>
    <col min="5914" max="5914" width="11.109375" style="181" customWidth="1"/>
    <col min="5915" max="5915" width="12" style="181" customWidth="1"/>
    <col min="5916" max="5916" width="11.6640625" style="181" customWidth="1"/>
    <col min="5917" max="5917" width="12.5546875" style="181" customWidth="1"/>
    <col min="5918" max="5918" width="13.109375" style="181" customWidth="1"/>
    <col min="5919" max="5919" width="13.88671875" style="181" customWidth="1"/>
    <col min="5920" max="5920" width="14.109375" style="181" customWidth="1"/>
    <col min="5921" max="5921" width="14.44140625" style="181" customWidth="1"/>
    <col min="5922" max="5922" width="13.6640625" style="181" customWidth="1"/>
    <col min="5923" max="5923" width="13.109375" style="181" customWidth="1"/>
    <col min="5924" max="5924" width="15" style="181" customWidth="1"/>
    <col min="5925" max="5925" width="14.33203125" style="181" customWidth="1"/>
    <col min="5926" max="5926" width="13.44140625" style="181" customWidth="1"/>
    <col min="5927" max="5927" width="15.88671875" style="181" customWidth="1"/>
    <col min="5928" max="5928" width="14.6640625" style="181" customWidth="1"/>
    <col min="5929" max="5929" width="14.5546875" style="181" customWidth="1"/>
    <col min="5930" max="5930" width="15.44140625" style="181" customWidth="1"/>
    <col min="5931" max="5931" width="15.6640625" style="181" customWidth="1"/>
    <col min="5932" max="5932" width="15.88671875" style="181" customWidth="1"/>
    <col min="5933" max="5933" width="15.44140625" style="181" customWidth="1"/>
    <col min="5934" max="5934" width="11.5546875" style="181" customWidth="1"/>
    <col min="5935" max="5935" width="11.44140625" style="181" customWidth="1"/>
    <col min="5936" max="6144" width="9" style="181"/>
    <col min="6145" max="6145" width="3.88671875" style="181" customWidth="1"/>
    <col min="6146" max="6146" width="9.33203125" style="181" customWidth="1"/>
    <col min="6147" max="6147" width="18.88671875" style="181" customWidth="1"/>
    <col min="6148" max="6148" width="5.44140625" style="181" customWidth="1"/>
    <col min="6149" max="6149" width="9.44140625" style="181" customWidth="1"/>
    <col min="6150" max="6150" width="8.6640625" style="181" customWidth="1"/>
    <col min="6151" max="6151" width="10.33203125" style="181" customWidth="1"/>
    <col min="6152" max="6152" width="9" style="181"/>
    <col min="6153" max="6153" width="9.88671875" style="181" customWidth="1"/>
    <col min="6154" max="6157" width="0" style="181" hidden="1" customWidth="1"/>
    <col min="6158" max="6158" width="7.88671875" style="181" customWidth="1"/>
    <col min="6159" max="6159" width="9.5546875" style="181" customWidth="1"/>
    <col min="6160" max="6160" width="10.33203125" style="181" customWidth="1"/>
    <col min="6161" max="6161" width="12.33203125" style="181" customWidth="1"/>
    <col min="6162" max="6162" width="13.33203125" style="181" customWidth="1"/>
    <col min="6163" max="6163" width="10.109375" style="181" customWidth="1"/>
    <col min="6164" max="6164" width="9.33203125" style="181" customWidth="1"/>
    <col min="6165" max="6165" width="12.33203125" style="181" customWidth="1"/>
    <col min="6166" max="6166" width="9.6640625" style="181" customWidth="1"/>
    <col min="6167" max="6167" width="10.44140625" style="181" customWidth="1"/>
    <col min="6168" max="6168" width="12.44140625" style="181" customWidth="1"/>
    <col min="6169" max="6169" width="12.6640625" style="181" customWidth="1"/>
    <col min="6170" max="6170" width="11.109375" style="181" customWidth="1"/>
    <col min="6171" max="6171" width="12" style="181" customWidth="1"/>
    <col min="6172" max="6172" width="11.6640625" style="181" customWidth="1"/>
    <col min="6173" max="6173" width="12.5546875" style="181" customWidth="1"/>
    <col min="6174" max="6174" width="13.109375" style="181" customWidth="1"/>
    <col min="6175" max="6175" width="13.88671875" style="181" customWidth="1"/>
    <col min="6176" max="6176" width="14.109375" style="181" customWidth="1"/>
    <col min="6177" max="6177" width="14.44140625" style="181" customWidth="1"/>
    <col min="6178" max="6178" width="13.6640625" style="181" customWidth="1"/>
    <col min="6179" max="6179" width="13.109375" style="181" customWidth="1"/>
    <col min="6180" max="6180" width="15" style="181" customWidth="1"/>
    <col min="6181" max="6181" width="14.33203125" style="181" customWidth="1"/>
    <col min="6182" max="6182" width="13.44140625" style="181" customWidth="1"/>
    <col min="6183" max="6183" width="15.88671875" style="181" customWidth="1"/>
    <col min="6184" max="6184" width="14.6640625" style="181" customWidth="1"/>
    <col min="6185" max="6185" width="14.5546875" style="181" customWidth="1"/>
    <col min="6186" max="6186" width="15.44140625" style="181" customWidth="1"/>
    <col min="6187" max="6187" width="15.6640625" style="181" customWidth="1"/>
    <col min="6188" max="6188" width="15.88671875" style="181" customWidth="1"/>
    <col min="6189" max="6189" width="15.44140625" style="181" customWidth="1"/>
    <col min="6190" max="6190" width="11.5546875" style="181" customWidth="1"/>
    <col min="6191" max="6191" width="11.44140625" style="181" customWidth="1"/>
    <col min="6192" max="6400" width="9" style="181"/>
    <col min="6401" max="6401" width="3.88671875" style="181" customWidth="1"/>
    <col min="6402" max="6402" width="9.33203125" style="181" customWidth="1"/>
    <col min="6403" max="6403" width="18.88671875" style="181" customWidth="1"/>
    <col min="6404" max="6404" width="5.44140625" style="181" customWidth="1"/>
    <col min="6405" max="6405" width="9.44140625" style="181" customWidth="1"/>
    <col min="6406" max="6406" width="8.6640625" style="181" customWidth="1"/>
    <col min="6407" max="6407" width="10.33203125" style="181" customWidth="1"/>
    <col min="6408" max="6408" width="9" style="181"/>
    <col min="6409" max="6409" width="9.88671875" style="181" customWidth="1"/>
    <col min="6410" max="6413" width="0" style="181" hidden="1" customWidth="1"/>
    <col min="6414" max="6414" width="7.88671875" style="181" customWidth="1"/>
    <col min="6415" max="6415" width="9.5546875" style="181" customWidth="1"/>
    <col min="6416" max="6416" width="10.33203125" style="181" customWidth="1"/>
    <col min="6417" max="6417" width="12.33203125" style="181" customWidth="1"/>
    <col min="6418" max="6418" width="13.33203125" style="181" customWidth="1"/>
    <col min="6419" max="6419" width="10.109375" style="181" customWidth="1"/>
    <col min="6420" max="6420" width="9.33203125" style="181" customWidth="1"/>
    <col min="6421" max="6421" width="12.33203125" style="181" customWidth="1"/>
    <col min="6422" max="6422" width="9.6640625" style="181" customWidth="1"/>
    <col min="6423" max="6423" width="10.44140625" style="181" customWidth="1"/>
    <col min="6424" max="6424" width="12.44140625" style="181" customWidth="1"/>
    <col min="6425" max="6425" width="12.6640625" style="181" customWidth="1"/>
    <col min="6426" max="6426" width="11.109375" style="181" customWidth="1"/>
    <col min="6427" max="6427" width="12" style="181" customWidth="1"/>
    <col min="6428" max="6428" width="11.6640625" style="181" customWidth="1"/>
    <col min="6429" max="6429" width="12.5546875" style="181" customWidth="1"/>
    <col min="6430" max="6430" width="13.109375" style="181" customWidth="1"/>
    <col min="6431" max="6431" width="13.88671875" style="181" customWidth="1"/>
    <col min="6432" max="6432" width="14.109375" style="181" customWidth="1"/>
    <col min="6433" max="6433" width="14.44140625" style="181" customWidth="1"/>
    <col min="6434" max="6434" width="13.6640625" style="181" customWidth="1"/>
    <col min="6435" max="6435" width="13.109375" style="181" customWidth="1"/>
    <col min="6436" max="6436" width="15" style="181" customWidth="1"/>
    <col min="6437" max="6437" width="14.33203125" style="181" customWidth="1"/>
    <col min="6438" max="6438" width="13.44140625" style="181" customWidth="1"/>
    <col min="6439" max="6439" width="15.88671875" style="181" customWidth="1"/>
    <col min="6440" max="6440" width="14.6640625" style="181" customWidth="1"/>
    <col min="6441" max="6441" width="14.5546875" style="181" customWidth="1"/>
    <col min="6442" max="6442" width="15.44140625" style="181" customWidth="1"/>
    <col min="6443" max="6443" width="15.6640625" style="181" customWidth="1"/>
    <col min="6444" max="6444" width="15.88671875" style="181" customWidth="1"/>
    <col min="6445" max="6445" width="15.44140625" style="181" customWidth="1"/>
    <col min="6446" max="6446" width="11.5546875" style="181" customWidth="1"/>
    <col min="6447" max="6447" width="11.44140625" style="181" customWidth="1"/>
    <col min="6448" max="6656" width="9" style="181"/>
    <col min="6657" max="6657" width="3.88671875" style="181" customWidth="1"/>
    <col min="6658" max="6658" width="9.33203125" style="181" customWidth="1"/>
    <col min="6659" max="6659" width="18.88671875" style="181" customWidth="1"/>
    <col min="6660" max="6660" width="5.44140625" style="181" customWidth="1"/>
    <col min="6661" max="6661" width="9.44140625" style="181" customWidth="1"/>
    <col min="6662" max="6662" width="8.6640625" style="181" customWidth="1"/>
    <col min="6663" max="6663" width="10.33203125" style="181" customWidth="1"/>
    <col min="6664" max="6664" width="9" style="181"/>
    <col min="6665" max="6665" width="9.88671875" style="181" customWidth="1"/>
    <col min="6666" max="6669" width="0" style="181" hidden="1" customWidth="1"/>
    <col min="6670" max="6670" width="7.88671875" style="181" customWidth="1"/>
    <col min="6671" max="6671" width="9.5546875" style="181" customWidth="1"/>
    <col min="6672" max="6672" width="10.33203125" style="181" customWidth="1"/>
    <col min="6673" max="6673" width="12.33203125" style="181" customWidth="1"/>
    <col min="6674" max="6674" width="13.33203125" style="181" customWidth="1"/>
    <col min="6675" max="6675" width="10.109375" style="181" customWidth="1"/>
    <col min="6676" max="6676" width="9.33203125" style="181" customWidth="1"/>
    <col min="6677" max="6677" width="12.33203125" style="181" customWidth="1"/>
    <col min="6678" max="6678" width="9.6640625" style="181" customWidth="1"/>
    <col min="6679" max="6679" width="10.44140625" style="181" customWidth="1"/>
    <col min="6680" max="6680" width="12.44140625" style="181" customWidth="1"/>
    <col min="6681" max="6681" width="12.6640625" style="181" customWidth="1"/>
    <col min="6682" max="6682" width="11.109375" style="181" customWidth="1"/>
    <col min="6683" max="6683" width="12" style="181" customWidth="1"/>
    <col min="6684" max="6684" width="11.6640625" style="181" customWidth="1"/>
    <col min="6685" max="6685" width="12.5546875" style="181" customWidth="1"/>
    <col min="6686" max="6686" width="13.109375" style="181" customWidth="1"/>
    <col min="6687" max="6687" width="13.88671875" style="181" customWidth="1"/>
    <col min="6688" max="6688" width="14.109375" style="181" customWidth="1"/>
    <col min="6689" max="6689" width="14.44140625" style="181" customWidth="1"/>
    <col min="6690" max="6690" width="13.6640625" style="181" customWidth="1"/>
    <col min="6691" max="6691" width="13.109375" style="181" customWidth="1"/>
    <col min="6692" max="6692" width="15" style="181" customWidth="1"/>
    <col min="6693" max="6693" width="14.33203125" style="181" customWidth="1"/>
    <col min="6694" max="6694" width="13.44140625" style="181" customWidth="1"/>
    <col min="6695" max="6695" width="15.88671875" style="181" customWidth="1"/>
    <col min="6696" max="6696" width="14.6640625" style="181" customWidth="1"/>
    <col min="6697" max="6697" width="14.5546875" style="181" customWidth="1"/>
    <col min="6698" max="6698" width="15.44140625" style="181" customWidth="1"/>
    <col min="6699" max="6699" width="15.6640625" style="181" customWidth="1"/>
    <col min="6700" max="6700" width="15.88671875" style="181" customWidth="1"/>
    <col min="6701" max="6701" width="15.44140625" style="181" customWidth="1"/>
    <col min="6702" max="6702" width="11.5546875" style="181" customWidth="1"/>
    <col min="6703" max="6703" width="11.44140625" style="181" customWidth="1"/>
    <col min="6704" max="6912" width="9" style="181"/>
    <col min="6913" max="6913" width="3.88671875" style="181" customWidth="1"/>
    <col min="6914" max="6914" width="9.33203125" style="181" customWidth="1"/>
    <col min="6915" max="6915" width="18.88671875" style="181" customWidth="1"/>
    <col min="6916" max="6916" width="5.44140625" style="181" customWidth="1"/>
    <col min="6917" max="6917" width="9.44140625" style="181" customWidth="1"/>
    <col min="6918" max="6918" width="8.6640625" style="181" customWidth="1"/>
    <col min="6919" max="6919" width="10.33203125" style="181" customWidth="1"/>
    <col min="6920" max="6920" width="9" style="181"/>
    <col min="6921" max="6921" width="9.88671875" style="181" customWidth="1"/>
    <col min="6922" max="6925" width="0" style="181" hidden="1" customWidth="1"/>
    <col min="6926" max="6926" width="7.88671875" style="181" customWidth="1"/>
    <col min="6927" max="6927" width="9.5546875" style="181" customWidth="1"/>
    <col min="6928" max="6928" width="10.33203125" style="181" customWidth="1"/>
    <col min="6929" max="6929" width="12.33203125" style="181" customWidth="1"/>
    <col min="6930" max="6930" width="13.33203125" style="181" customWidth="1"/>
    <col min="6931" max="6931" width="10.109375" style="181" customWidth="1"/>
    <col min="6932" max="6932" width="9.33203125" style="181" customWidth="1"/>
    <col min="6933" max="6933" width="12.33203125" style="181" customWidth="1"/>
    <col min="6934" max="6934" width="9.6640625" style="181" customWidth="1"/>
    <col min="6935" max="6935" width="10.44140625" style="181" customWidth="1"/>
    <col min="6936" max="6936" width="12.44140625" style="181" customWidth="1"/>
    <col min="6937" max="6937" width="12.6640625" style="181" customWidth="1"/>
    <col min="6938" max="6938" width="11.109375" style="181" customWidth="1"/>
    <col min="6939" max="6939" width="12" style="181" customWidth="1"/>
    <col min="6940" max="6940" width="11.6640625" style="181" customWidth="1"/>
    <col min="6941" max="6941" width="12.5546875" style="181" customWidth="1"/>
    <col min="6942" max="6942" width="13.109375" style="181" customWidth="1"/>
    <col min="6943" max="6943" width="13.88671875" style="181" customWidth="1"/>
    <col min="6944" max="6944" width="14.109375" style="181" customWidth="1"/>
    <col min="6945" max="6945" width="14.44140625" style="181" customWidth="1"/>
    <col min="6946" max="6946" width="13.6640625" style="181" customWidth="1"/>
    <col min="6947" max="6947" width="13.109375" style="181" customWidth="1"/>
    <col min="6948" max="6948" width="15" style="181" customWidth="1"/>
    <col min="6949" max="6949" width="14.33203125" style="181" customWidth="1"/>
    <col min="6950" max="6950" width="13.44140625" style="181" customWidth="1"/>
    <col min="6951" max="6951" width="15.88671875" style="181" customWidth="1"/>
    <col min="6952" max="6952" width="14.6640625" style="181" customWidth="1"/>
    <col min="6953" max="6953" width="14.5546875" style="181" customWidth="1"/>
    <col min="6954" max="6954" width="15.44140625" style="181" customWidth="1"/>
    <col min="6955" max="6955" width="15.6640625" style="181" customWidth="1"/>
    <col min="6956" max="6956" width="15.88671875" style="181" customWidth="1"/>
    <col min="6957" max="6957" width="15.44140625" style="181" customWidth="1"/>
    <col min="6958" max="6958" width="11.5546875" style="181" customWidth="1"/>
    <col min="6959" max="6959" width="11.44140625" style="181" customWidth="1"/>
    <col min="6960" max="7168" width="9" style="181"/>
    <col min="7169" max="7169" width="3.88671875" style="181" customWidth="1"/>
    <col min="7170" max="7170" width="9.33203125" style="181" customWidth="1"/>
    <col min="7171" max="7171" width="18.88671875" style="181" customWidth="1"/>
    <col min="7172" max="7172" width="5.44140625" style="181" customWidth="1"/>
    <col min="7173" max="7173" width="9.44140625" style="181" customWidth="1"/>
    <col min="7174" max="7174" width="8.6640625" style="181" customWidth="1"/>
    <col min="7175" max="7175" width="10.33203125" style="181" customWidth="1"/>
    <col min="7176" max="7176" width="9" style="181"/>
    <col min="7177" max="7177" width="9.88671875" style="181" customWidth="1"/>
    <col min="7178" max="7181" width="0" style="181" hidden="1" customWidth="1"/>
    <col min="7182" max="7182" width="7.88671875" style="181" customWidth="1"/>
    <col min="7183" max="7183" width="9.5546875" style="181" customWidth="1"/>
    <col min="7184" max="7184" width="10.33203125" style="181" customWidth="1"/>
    <col min="7185" max="7185" width="12.33203125" style="181" customWidth="1"/>
    <col min="7186" max="7186" width="13.33203125" style="181" customWidth="1"/>
    <col min="7187" max="7187" width="10.109375" style="181" customWidth="1"/>
    <col min="7188" max="7188" width="9.33203125" style="181" customWidth="1"/>
    <col min="7189" max="7189" width="12.33203125" style="181" customWidth="1"/>
    <col min="7190" max="7190" width="9.6640625" style="181" customWidth="1"/>
    <col min="7191" max="7191" width="10.44140625" style="181" customWidth="1"/>
    <col min="7192" max="7192" width="12.44140625" style="181" customWidth="1"/>
    <col min="7193" max="7193" width="12.6640625" style="181" customWidth="1"/>
    <col min="7194" max="7194" width="11.109375" style="181" customWidth="1"/>
    <col min="7195" max="7195" width="12" style="181" customWidth="1"/>
    <col min="7196" max="7196" width="11.6640625" style="181" customWidth="1"/>
    <col min="7197" max="7197" width="12.5546875" style="181" customWidth="1"/>
    <col min="7198" max="7198" width="13.109375" style="181" customWidth="1"/>
    <col min="7199" max="7199" width="13.88671875" style="181" customWidth="1"/>
    <col min="7200" max="7200" width="14.109375" style="181" customWidth="1"/>
    <col min="7201" max="7201" width="14.44140625" style="181" customWidth="1"/>
    <col min="7202" max="7202" width="13.6640625" style="181" customWidth="1"/>
    <col min="7203" max="7203" width="13.109375" style="181" customWidth="1"/>
    <col min="7204" max="7204" width="15" style="181" customWidth="1"/>
    <col min="7205" max="7205" width="14.33203125" style="181" customWidth="1"/>
    <col min="7206" max="7206" width="13.44140625" style="181" customWidth="1"/>
    <col min="7207" max="7207" width="15.88671875" style="181" customWidth="1"/>
    <col min="7208" max="7208" width="14.6640625" style="181" customWidth="1"/>
    <col min="7209" max="7209" width="14.5546875" style="181" customWidth="1"/>
    <col min="7210" max="7210" width="15.44140625" style="181" customWidth="1"/>
    <col min="7211" max="7211" width="15.6640625" style="181" customWidth="1"/>
    <col min="7212" max="7212" width="15.88671875" style="181" customWidth="1"/>
    <col min="7213" max="7213" width="15.44140625" style="181" customWidth="1"/>
    <col min="7214" max="7214" width="11.5546875" style="181" customWidth="1"/>
    <col min="7215" max="7215" width="11.44140625" style="181" customWidth="1"/>
    <col min="7216" max="7424" width="9" style="181"/>
    <col min="7425" max="7425" width="3.88671875" style="181" customWidth="1"/>
    <col min="7426" max="7426" width="9.33203125" style="181" customWidth="1"/>
    <col min="7427" max="7427" width="18.88671875" style="181" customWidth="1"/>
    <col min="7428" max="7428" width="5.44140625" style="181" customWidth="1"/>
    <col min="7429" max="7429" width="9.44140625" style="181" customWidth="1"/>
    <col min="7430" max="7430" width="8.6640625" style="181" customWidth="1"/>
    <col min="7431" max="7431" width="10.33203125" style="181" customWidth="1"/>
    <col min="7432" max="7432" width="9" style="181"/>
    <col min="7433" max="7433" width="9.88671875" style="181" customWidth="1"/>
    <col min="7434" max="7437" width="0" style="181" hidden="1" customWidth="1"/>
    <col min="7438" max="7438" width="7.88671875" style="181" customWidth="1"/>
    <col min="7439" max="7439" width="9.5546875" style="181" customWidth="1"/>
    <col min="7440" max="7440" width="10.33203125" style="181" customWidth="1"/>
    <col min="7441" max="7441" width="12.33203125" style="181" customWidth="1"/>
    <col min="7442" max="7442" width="13.33203125" style="181" customWidth="1"/>
    <col min="7443" max="7443" width="10.109375" style="181" customWidth="1"/>
    <col min="7444" max="7444" width="9.33203125" style="181" customWidth="1"/>
    <col min="7445" max="7445" width="12.33203125" style="181" customWidth="1"/>
    <col min="7446" max="7446" width="9.6640625" style="181" customWidth="1"/>
    <col min="7447" max="7447" width="10.44140625" style="181" customWidth="1"/>
    <col min="7448" max="7448" width="12.44140625" style="181" customWidth="1"/>
    <col min="7449" max="7449" width="12.6640625" style="181" customWidth="1"/>
    <col min="7450" max="7450" width="11.109375" style="181" customWidth="1"/>
    <col min="7451" max="7451" width="12" style="181" customWidth="1"/>
    <col min="7452" max="7452" width="11.6640625" style="181" customWidth="1"/>
    <col min="7453" max="7453" width="12.5546875" style="181" customWidth="1"/>
    <col min="7454" max="7454" width="13.109375" style="181" customWidth="1"/>
    <col min="7455" max="7455" width="13.88671875" style="181" customWidth="1"/>
    <col min="7456" max="7456" width="14.109375" style="181" customWidth="1"/>
    <col min="7457" max="7457" width="14.44140625" style="181" customWidth="1"/>
    <col min="7458" max="7458" width="13.6640625" style="181" customWidth="1"/>
    <col min="7459" max="7459" width="13.109375" style="181" customWidth="1"/>
    <col min="7460" max="7460" width="15" style="181" customWidth="1"/>
    <col min="7461" max="7461" width="14.33203125" style="181" customWidth="1"/>
    <col min="7462" max="7462" width="13.44140625" style="181" customWidth="1"/>
    <col min="7463" max="7463" width="15.88671875" style="181" customWidth="1"/>
    <col min="7464" max="7464" width="14.6640625" style="181" customWidth="1"/>
    <col min="7465" max="7465" width="14.5546875" style="181" customWidth="1"/>
    <col min="7466" max="7466" width="15.44140625" style="181" customWidth="1"/>
    <col min="7467" max="7467" width="15.6640625" style="181" customWidth="1"/>
    <col min="7468" max="7468" width="15.88671875" style="181" customWidth="1"/>
    <col min="7469" max="7469" width="15.44140625" style="181" customWidth="1"/>
    <col min="7470" max="7470" width="11.5546875" style="181" customWidth="1"/>
    <col min="7471" max="7471" width="11.44140625" style="181" customWidth="1"/>
    <col min="7472" max="7680" width="9" style="181"/>
    <col min="7681" max="7681" width="3.88671875" style="181" customWidth="1"/>
    <col min="7682" max="7682" width="9.33203125" style="181" customWidth="1"/>
    <col min="7683" max="7683" width="18.88671875" style="181" customWidth="1"/>
    <col min="7684" max="7684" width="5.44140625" style="181" customWidth="1"/>
    <col min="7685" max="7685" width="9.44140625" style="181" customWidth="1"/>
    <col min="7686" max="7686" width="8.6640625" style="181" customWidth="1"/>
    <col min="7687" max="7687" width="10.33203125" style="181" customWidth="1"/>
    <col min="7688" max="7688" width="9" style="181"/>
    <col min="7689" max="7689" width="9.88671875" style="181" customWidth="1"/>
    <col min="7690" max="7693" width="0" style="181" hidden="1" customWidth="1"/>
    <col min="7694" max="7694" width="7.88671875" style="181" customWidth="1"/>
    <col min="7695" max="7695" width="9.5546875" style="181" customWidth="1"/>
    <col min="7696" max="7696" width="10.33203125" style="181" customWidth="1"/>
    <col min="7697" max="7697" width="12.33203125" style="181" customWidth="1"/>
    <col min="7698" max="7698" width="13.33203125" style="181" customWidth="1"/>
    <col min="7699" max="7699" width="10.109375" style="181" customWidth="1"/>
    <col min="7700" max="7700" width="9.33203125" style="181" customWidth="1"/>
    <col min="7701" max="7701" width="12.33203125" style="181" customWidth="1"/>
    <col min="7702" max="7702" width="9.6640625" style="181" customWidth="1"/>
    <col min="7703" max="7703" width="10.44140625" style="181" customWidth="1"/>
    <col min="7704" max="7704" width="12.44140625" style="181" customWidth="1"/>
    <col min="7705" max="7705" width="12.6640625" style="181" customWidth="1"/>
    <col min="7706" max="7706" width="11.109375" style="181" customWidth="1"/>
    <col min="7707" max="7707" width="12" style="181" customWidth="1"/>
    <col min="7708" max="7708" width="11.6640625" style="181" customWidth="1"/>
    <col min="7709" max="7709" width="12.5546875" style="181" customWidth="1"/>
    <col min="7710" max="7710" width="13.109375" style="181" customWidth="1"/>
    <col min="7711" max="7711" width="13.88671875" style="181" customWidth="1"/>
    <col min="7712" max="7712" width="14.109375" style="181" customWidth="1"/>
    <col min="7713" max="7713" width="14.44140625" style="181" customWidth="1"/>
    <col min="7714" max="7714" width="13.6640625" style="181" customWidth="1"/>
    <col min="7715" max="7715" width="13.109375" style="181" customWidth="1"/>
    <col min="7716" max="7716" width="15" style="181" customWidth="1"/>
    <col min="7717" max="7717" width="14.33203125" style="181" customWidth="1"/>
    <col min="7718" max="7718" width="13.44140625" style="181" customWidth="1"/>
    <col min="7719" max="7719" width="15.88671875" style="181" customWidth="1"/>
    <col min="7720" max="7720" width="14.6640625" style="181" customWidth="1"/>
    <col min="7721" max="7721" width="14.5546875" style="181" customWidth="1"/>
    <col min="7722" max="7722" width="15.44140625" style="181" customWidth="1"/>
    <col min="7723" max="7723" width="15.6640625" style="181" customWidth="1"/>
    <col min="7724" max="7724" width="15.88671875" style="181" customWidth="1"/>
    <col min="7725" max="7725" width="15.44140625" style="181" customWidth="1"/>
    <col min="7726" max="7726" width="11.5546875" style="181" customWidth="1"/>
    <col min="7727" max="7727" width="11.44140625" style="181" customWidth="1"/>
    <col min="7728" max="7936" width="9" style="181"/>
    <col min="7937" max="7937" width="3.88671875" style="181" customWidth="1"/>
    <col min="7938" max="7938" width="9.33203125" style="181" customWidth="1"/>
    <col min="7939" max="7939" width="18.88671875" style="181" customWidth="1"/>
    <col min="7940" max="7940" width="5.44140625" style="181" customWidth="1"/>
    <col min="7941" max="7941" width="9.44140625" style="181" customWidth="1"/>
    <col min="7942" max="7942" width="8.6640625" style="181" customWidth="1"/>
    <col min="7943" max="7943" width="10.33203125" style="181" customWidth="1"/>
    <col min="7944" max="7944" width="9" style="181"/>
    <col min="7945" max="7945" width="9.88671875" style="181" customWidth="1"/>
    <col min="7946" max="7949" width="0" style="181" hidden="1" customWidth="1"/>
    <col min="7950" max="7950" width="7.88671875" style="181" customWidth="1"/>
    <col min="7951" max="7951" width="9.5546875" style="181" customWidth="1"/>
    <col min="7952" max="7952" width="10.33203125" style="181" customWidth="1"/>
    <col min="7953" max="7953" width="12.33203125" style="181" customWidth="1"/>
    <col min="7954" max="7954" width="13.33203125" style="181" customWidth="1"/>
    <col min="7955" max="7955" width="10.109375" style="181" customWidth="1"/>
    <col min="7956" max="7956" width="9.33203125" style="181" customWidth="1"/>
    <col min="7957" max="7957" width="12.33203125" style="181" customWidth="1"/>
    <col min="7958" max="7958" width="9.6640625" style="181" customWidth="1"/>
    <col min="7959" max="7959" width="10.44140625" style="181" customWidth="1"/>
    <col min="7960" max="7960" width="12.44140625" style="181" customWidth="1"/>
    <col min="7961" max="7961" width="12.6640625" style="181" customWidth="1"/>
    <col min="7962" max="7962" width="11.109375" style="181" customWidth="1"/>
    <col min="7963" max="7963" width="12" style="181" customWidth="1"/>
    <col min="7964" max="7964" width="11.6640625" style="181" customWidth="1"/>
    <col min="7965" max="7965" width="12.5546875" style="181" customWidth="1"/>
    <col min="7966" max="7966" width="13.109375" style="181" customWidth="1"/>
    <col min="7967" max="7967" width="13.88671875" style="181" customWidth="1"/>
    <col min="7968" max="7968" width="14.109375" style="181" customWidth="1"/>
    <col min="7969" max="7969" width="14.44140625" style="181" customWidth="1"/>
    <col min="7970" max="7970" width="13.6640625" style="181" customWidth="1"/>
    <col min="7971" max="7971" width="13.109375" style="181" customWidth="1"/>
    <col min="7972" max="7972" width="15" style="181" customWidth="1"/>
    <col min="7973" max="7973" width="14.33203125" style="181" customWidth="1"/>
    <col min="7974" max="7974" width="13.44140625" style="181" customWidth="1"/>
    <col min="7975" max="7975" width="15.88671875" style="181" customWidth="1"/>
    <col min="7976" max="7976" width="14.6640625" style="181" customWidth="1"/>
    <col min="7977" max="7977" width="14.5546875" style="181" customWidth="1"/>
    <col min="7978" max="7978" width="15.44140625" style="181" customWidth="1"/>
    <col min="7979" max="7979" width="15.6640625" style="181" customWidth="1"/>
    <col min="7980" max="7980" width="15.88671875" style="181" customWidth="1"/>
    <col min="7981" max="7981" width="15.44140625" style="181" customWidth="1"/>
    <col min="7982" max="7982" width="11.5546875" style="181" customWidth="1"/>
    <col min="7983" max="7983" width="11.44140625" style="181" customWidth="1"/>
    <col min="7984" max="8192" width="9" style="181"/>
    <col min="8193" max="8193" width="3.88671875" style="181" customWidth="1"/>
    <col min="8194" max="8194" width="9.33203125" style="181" customWidth="1"/>
    <col min="8195" max="8195" width="18.88671875" style="181" customWidth="1"/>
    <col min="8196" max="8196" width="5.44140625" style="181" customWidth="1"/>
    <col min="8197" max="8197" width="9.44140625" style="181" customWidth="1"/>
    <col min="8198" max="8198" width="8.6640625" style="181" customWidth="1"/>
    <col min="8199" max="8199" width="10.33203125" style="181" customWidth="1"/>
    <col min="8200" max="8200" width="9" style="181"/>
    <col min="8201" max="8201" width="9.88671875" style="181" customWidth="1"/>
    <col min="8202" max="8205" width="0" style="181" hidden="1" customWidth="1"/>
    <col min="8206" max="8206" width="7.88671875" style="181" customWidth="1"/>
    <col min="8207" max="8207" width="9.5546875" style="181" customWidth="1"/>
    <col min="8208" max="8208" width="10.33203125" style="181" customWidth="1"/>
    <col min="8209" max="8209" width="12.33203125" style="181" customWidth="1"/>
    <col min="8210" max="8210" width="13.33203125" style="181" customWidth="1"/>
    <col min="8211" max="8211" width="10.109375" style="181" customWidth="1"/>
    <col min="8212" max="8212" width="9.33203125" style="181" customWidth="1"/>
    <col min="8213" max="8213" width="12.33203125" style="181" customWidth="1"/>
    <col min="8214" max="8214" width="9.6640625" style="181" customWidth="1"/>
    <col min="8215" max="8215" width="10.44140625" style="181" customWidth="1"/>
    <col min="8216" max="8216" width="12.44140625" style="181" customWidth="1"/>
    <col min="8217" max="8217" width="12.6640625" style="181" customWidth="1"/>
    <col min="8218" max="8218" width="11.109375" style="181" customWidth="1"/>
    <col min="8219" max="8219" width="12" style="181" customWidth="1"/>
    <col min="8220" max="8220" width="11.6640625" style="181" customWidth="1"/>
    <col min="8221" max="8221" width="12.5546875" style="181" customWidth="1"/>
    <col min="8222" max="8222" width="13.109375" style="181" customWidth="1"/>
    <col min="8223" max="8223" width="13.88671875" style="181" customWidth="1"/>
    <col min="8224" max="8224" width="14.109375" style="181" customWidth="1"/>
    <col min="8225" max="8225" width="14.44140625" style="181" customWidth="1"/>
    <col min="8226" max="8226" width="13.6640625" style="181" customWidth="1"/>
    <col min="8227" max="8227" width="13.109375" style="181" customWidth="1"/>
    <col min="8228" max="8228" width="15" style="181" customWidth="1"/>
    <col min="8229" max="8229" width="14.33203125" style="181" customWidth="1"/>
    <col min="8230" max="8230" width="13.44140625" style="181" customWidth="1"/>
    <col min="8231" max="8231" width="15.88671875" style="181" customWidth="1"/>
    <col min="8232" max="8232" width="14.6640625" style="181" customWidth="1"/>
    <col min="8233" max="8233" width="14.5546875" style="181" customWidth="1"/>
    <col min="8234" max="8234" width="15.44140625" style="181" customWidth="1"/>
    <col min="8235" max="8235" width="15.6640625" style="181" customWidth="1"/>
    <col min="8236" max="8236" width="15.88671875" style="181" customWidth="1"/>
    <col min="8237" max="8237" width="15.44140625" style="181" customWidth="1"/>
    <col min="8238" max="8238" width="11.5546875" style="181" customWidth="1"/>
    <col min="8239" max="8239" width="11.44140625" style="181" customWidth="1"/>
    <col min="8240" max="8448" width="9" style="181"/>
    <col min="8449" max="8449" width="3.88671875" style="181" customWidth="1"/>
    <col min="8450" max="8450" width="9.33203125" style="181" customWidth="1"/>
    <col min="8451" max="8451" width="18.88671875" style="181" customWidth="1"/>
    <col min="8452" max="8452" width="5.44140625" style="181" customWidth="1"/>
    <col min="8453" max="8453" width="9.44140625" style="181" customWidth="1"/>
    <col min="8454" max="8454" width="8.6640625" style="181" customWidth="1"/>
    <col min="8455" max="8455" width="10.33203125" style="181" customWidth="1"/>
    <col min="8456" max="8456" width="9" style="181"/>
    <col min="8457" max="8457" width="9.88671875" style="181" customWidth="1"/>
    <col min="8458" max="8461" width="0" style="181" hidden="1" customWidth="1"/>
    <col min="8462" max="8462" width="7.88671875" style="181" customWidth="1"/>
    <col min="8463" max="8463" width="9.5546875" style="181" customWidth="1"/>
    <col min="8464" max="8464" width="10.33203125" style="181" customWidth="1"/>
    <col min="8465" max="8465" width="12.33203125" style="181" customWidth="1"/>
    <col min="8466" max="8466" width="13.33203125" style="181" customWidth="1"/>
    <col min="8467" max="8467" width="10.109375" style="181" customWidth="1"/>
    <col min="8468" max="8468" width="9.33203125" style="181" customWidth="1"/>
    <col min="8469" max="8469" width="12.33203125" style="181" customWidth="1"/>
    <col min="8470" max="8470" width="9.6640625" style="181" customWidth="1"/>
    <col min="8471" max="8471" width="10.44140625" style="181" customWidth="1"/>
    <col min="8472" max="8472" width="12.44140625" style="181" customWidth="1"/>
    <col min="8473" max="8473" width="12.6640625" style="181" customWidth="1"/>
    <col min="8474" max="8474" width="11.109375" style="181" customWidth="1"/>
    <col min="8475" max="8475" width="12" style="181" customWidth="1"/>
    <col min="8476" max="8476" width="11.6640625" style="181" customWidth="1"/>
    <col min="8477" max="8477" width="12.5546875" style="181" customWidth="1"/>
    <col min="8478" max="8478" width="13.109375" style="181" customWidth="1"/>
    <col min="8479" max="8479" width="13.88671875" style="181" customWidth="1"/>
    <col min="8480" max="8480" width="14.109375" style="181" customWidth="1"/>
    <col min="8481" max="8481" width="14.44140625" style="181" customWidth="1"/>
    <col min="8482" max="8482" width="13.6640625" style="181" customWidth="1"/>
    <col min="8483" max="8483" width="13.109375" style="181" customWidth="1"/>
    <col min="8484" max="8484" width="15" style="181" customWidth="1"/>
    <col min="8485" max="8485" width="14.33203125" style="181" customWidth="1"/>
    <col min="8486" max="8486" width="13.44140625" style="181" customWidth="1"/>
    <col min="8487" max="8487" width="15.88671875" style="181" customWidth="1"/>
    <col min="8488" max="8488" width="14.6640625" style="181" customWidth="1"/>
    <col min="8489" max="8489" width="14.5546875" style="181" customWidth="1"/>
    <col min="8490" max="8490" width="15.44140625" style="181" customWidth="1"/>
    <col min="8491" max="8491" width="15.6640625" style="181" customWidth="1"/>
    <col min="8492" max="8492" width="15.88671875" style="181" customWidth="1"/>
    <col min="8493" max="8493" width="15.44140625" style="181" customWidth="1"/>
    <col min="8494" max="8494" width="11.5546875" style="181" customWidth="1"/>
    <col min="8495" max="8495" width="11.44140625" style="181" customWidth="1"/>
    <col min="8496" max="8704" width="9" style="181"/>
    <col min="8705" max="8705" width="3.88671875" style="181" customWidth="1"/>
    <col min="8706" max="8706" width="9.33203125" style="181" customWidth="1"/>
    <col min="8707" max="8707" width="18.88671875" style="181" customWidth="1"/>
    <col min="8708" max="8708" width="5.44140625" style="181" customWidth="1"/>
    <col min="8709" max="8709" width="9.44140625" style="181" customWidth="1"/>
    <col min="8710" max="8710" width="8.6640625" style="181" customWidth="1"/>
    <col min="8711" max="8711" width="10.33203125" style="181" customWidth="1"/>
    <col min="8712" max="8712" width="9" style="181"/>
    <col min="8713" max="8713" width="9.88671875" style="181" customWidth="1"/>
    <col min="8714" max="8717" width="0" style="181" hidden="1" customWidth="1"/>
    <col min="8718" max="8718" width="7.88671875" style="181" customWidth="1"/>
    <col min="8719" max="8719" width="9.5546875" style="181" customWidth="1"/>
    <col min="8720" max="8720" width="10.33203125" style="181" customWidth="1"/>
    <col min="8721" max="8721" width="12.33203125" style="181" customWidth="1"/>
    <col min="8722" max="8722" width="13.33203125" style="181" customWidth="1"/>
    <col min="8723" max="8723" width="10.109375" style="181" customWidth="1"/>
    <col min="8724" max="8724" width="9.33203125" style="181" customWidth="1"/>
    <col min="8725" max="8725" width="12.33203125" style="181" customWidth="1"/>
    <col min="8726" max="8726" width="9.6640625" style="181" customWidth="1"/>
    <col min="8727" max="8727" width="10.44140625" style="181" customWidth="1"/>
    <col min="8728" max="8728" width="12.44140625" style="181" customWidth="1"/>
    <col min="8729" max="8729" width="12.6640625" style="181" customWidth="1"/>
    <col min="8730" max="8730" width="11.109375" style="181" customWidth="1"/>
    <col min="8731" max="8731" width="12" style="181" customWidth="1"/>
    <col min="8732" max="8732" width="11.6640625" style="181" customWidth="1"/>
    <col min="8733" max="8733" width="12.5546875" style="181" customWidth="1"/>
    <col min="8734" max="8734" width="13.109375" style="181" customWidth="1"/>
    <col min="8735" max="8735" width="13.88671875" style="181" customWidth="1"/>
    <col min="8736" max="8736" width="14.109375" style="181" customWidth="1"/>
    <col min="8737" max="8737" width="14.44140625" style="181" customWidth="1"/>
    <col min="8738" max="8738" width="13.6640625" style="181" customWidth="1"/>
    <col min="8739" max="8739" width="13.109375" style="181" customWidth="1"/>
    <col min="8740" max="8740" width="15" style="181" customWidth="1"/>
    <col min="8741" max="8741" width="14.33203125" style="181" customWidth="1"/>
    <col min="8742" max="8742" width="13.44140625" style="181" customWidth="1"/>
    <col min="8743" max="8743" width="15.88671875" style="181" customWidth="1"/>
    <col min="8744" max="8744" width="14.6640625" style="181" customWidth="1"/>
    <col min="8745" max="8745" width="14.5546875" style="181" customWidth="1"/>
    <col min="8746" max="8746" width="15.44140625" style="181" customWidth="1"/>
    <col min="8747" max="8747" width="15.6640625" style="181" customWidth="1"/>
    <col min="8748" max="8748" width="15.88671875" style="181" customWidth="1"/>
    <col min="8749" max="8749" width="15.44140625" style="181" customWidth="1"/>
    <col min="8750" max="8750" width="11.5546875" style="181" customWidth="1"/>
    <col min="8751" max="8751" width="11.44140625" style="181" customWidth="1"/>
    <col min="8752" max="8960" width="9" style="181"/>
    <col min="8961" max="8961" width="3.88671875" style="181" customWidth="1"/>
    <col min="8962" max="8962" width="9.33203125" style="181" customWidth="1"/>
    <col min="8963" max="8963" width="18.88671875" style="181" customWidth="1"/>
    <col min="8964" max="8964" width="5.44140625" style="181" customWidth="1"/>
    <col min="8965" max="8965" width="9.44140625" style="181" customWidth="1"/>
    <col min="8966" max="8966" width="8.6640625" style="181" customWidth="1"/>
    <col min="8967" max="8967" width="10.33203125" style="181" customWidth="1"/>
    <col min="8968" max="8968" width="9" style="181"/>
    <col min="8969" max="8969" width="9.88671875" style="181" customWidth="1"/>
    <col min="8970" max="8973" width="0" style="181" hidden="1" customWidth="1"/>
    <col min="8974" max="8974" width="7.88671875" style="181" customWidth="1"/>
    <col min="8975" max="8975" width="9.5546875" style="181" customWidth="1"/>
    <col min="8976" max="8976" width="10.33203125" style="181" customWidth="1"/>
    <col min="8977" max="8977" width="12.33203125" style="181" customWidth="1"/>
    <col min="8978" max="8978" width="13.33203125" style="181" customWidth="1"/>
    <col min="8979" max="8979" width="10.109375" style="181" customWidth="1"/>
    <col min="8980" max="8980" width="9.33203125" style="181" customWidth="1"/>
    <col min="8981" max="8981" width="12.33203125" style="181" customWidth="1"/>
    <col min="8982" max="8982" width="9.6640625" style="181" customWidth="1"/>
    <col min="8983" max="8983" width="10.44140625" style="181" customWidth="1"/>
    <col min="8984" max="8984" width="12.44140625" style="181" customWidth="1"/>
    <col min="8985" max="8985" width="12.6640625" style="181" customWidth="1"/>
    <col min="8986" max="8986" width="11.109375" style="181" customWidth="1"/>
    <col min="8987" max="8987" width="12" style="181" customWidth="1"/>
    <col min="8988" max="8988" width="11.6640625" style="181" customWidth="1"/>
    <col min="8989" max="8989" width="12.5546875" style="181" customWidth="1"/>
    <col min="8990" max="8990" width="13.109375" style="181" customWidth="1"/>
    <col min="8991" max="8991" width="13.88671875" style="181" customWidth="1"/>
    <col min="8992" max="8992" width="14.109375" style="181" customWidth="1"/>
    <col min="8993" max="8993" width="14.44140625" style="181" customWidth="1"/>
    <col min="8994" max="8994" width="13.6640625" style="181" customWidth="1"/>
    <col min="8995" max="8995" width="13.109375" style="181" customWidth="1"/>
    <col min="8996" max="8996" width="15" style="181" customWidth="1"/>
    <col min="8997" max="8997" width="14.33203125" style="181" customWidth="1"/>
    <col min="8998" max="8998" width="13.44140625" style="181" customWidth="1"/>
    <col min="8999" max="8999" width="15.88671875" style="181" customWidth="1"/>
    <col min="9000" max="9000" width="14.6640625" style="181" customWidth="1"/>
    <col min="9001" max="9001" width="14.5546875" style="181" customWidth="1"/>
    <col min="9002" max="9002" width="15.44140625" style="181" customWidth="1"/>
    <col min="9003" max="9003" width="15.6640625" style="181" customWidth="1"/>
    <col min="9004" max="9004" width="15.88671875" style="181" customWidth="1"/>
    <col min="9005" max="9005" width="15.44140625" style="181" customWidth="1"/>
    <col min="9006" max="9006" width="11.5546875" style="181" customWidth="1"/>
    <col min="9007" max="9007" width="11.44140625" style="181" customWidth="1"/>
    <col min="9008" max="9216" width="9" style="181"/>
    <col min="9217" max="9217" width="3.88671875" style="181" customWidth="1"/>
    <col min="9218" max="9218" width="9.33203125" style="181" customWidth="1"/>
    <col min="9219" max="9219" width="18.88671875" style="181" customWidth="1"/>
    <col min="9220" max="9220" width="5.44140625" style="181" customWidth="1"/>
    <col min="9221" max="9221" width="9.44140625" style="181" customWidth="1"/>
    <col min="9222" max="9222" width="8.6640625" style="181" customWidth="1"/>
    <col min="9223" max="9223" width="10.33203125" style="181" customWidth="1"/>
    <col min="9224" max="9224" width="9" style="181"/>
    <col min="9225" max="9225" width="9.88671875" style="181" customWidth="1"/>
    <col min="9226" max="9229" width="0" style="181" hidden="1" customWidth="1"/>
    <col min="9230" max="9230" width="7.88671875" style="181" customWidth="1"/>
    <col min="9231" max="9231" width="9.5546875" style="181" customWidth="1"/>
    <col min="9232" max="9232" width="10.33203125" style="181" customWidth="1"/>
    <col min="9233" max="9233" width="12.33203125" style="181" customWidth="1"/>
    <col min="9234" max="9234" width="13.33203125" style="181" customWidth="1"/>
    <col min="9235" max="9235" width="10.109375" style="181" customWidth="1"/>
    <col min="9236" max="9236" width="9.33203125" style="181" customWidth="1"/>
    <col min="9237" max="9237" width="12.33203125" style="181" customWidth="1"/>
    <col min="9238" max="9238" width="9.6640625" style="181" customWidth="1"/>
    <col min="9239" max="9239" width="10.44140625" style="181" customWidth="1"/>
    <col min="9240" max="9240" width="12.44140625" style="181" customWidth="1"/>
    <col min="9241" max="9241" width="12.6640625" style="181" customWidth="1"/>
    <col min="9242" max="9242" width="11.109375" style="181" customWidth="1"/>
    <col min="9243" max="9243" width="12" style="181" customWidth="1"/>
    <col min="9244" max="9244" width="11.6640625" style="181" customWidth="1"/>
    <col min="9245" max="9245" width="12.5546875" style="181" customWidth="1"/>
    <col min="9246" max="9246" width="13.109375" style="181" customWidth="1"/>
    <col min="9247" max="9247" width="13.88671875" style="181" customWidth="1"/>
    <col min="9248" max="9248" width="14.109375" style="181" customWidth="1"/>
    <col min="9249" max="9249" width="14.44140625" style="181" customWidth="1"/>
    <col min="9250" max="9250" width="13.6640625" style="181" customWidth="1"/>
    <col min="9251" max="9251" width="13.109375" style="181" customWidth="1"/>
    <col min="9252" max="9252" width="15" style="181" customWidth="1"/>
    <col min="9253" max="9253" width="14.33203125" style="181" customWidth="1"/>
    <col min="9254" max="9254" width="13.44140625" style="181" customWidth="1"/>
    <col min="9255" max="9255" width="15.88671875" style="181" customWidth="1"/>
    <col min="9256" max="9256" width="14.6640625" style="181" customWidth="1"/>
    <col min="9257" max="9257" width="14.5546875" style="181" customWidth="1"/>
    <col min="9258" max="9258" width="15.44140625" style="181" customWidth="1"/>
    <col min="9259" max="9259" width="15.6640625" style="181" customWidth="1"/>
    <col min="9260" max="9260" width="15.88671875" style="181" customWidth="1"/>
    <col min="9261" max="9261" width="15.44140625" style="181" customWidth="1"/>
    <col min="9262" max="9262" width="11.5546875" style="181" customWidth="1"/>
    <col min="9263" max="9263" width="11.44140625" style="181" customWidth="1"/>
    <col min="9264" max="9472" width="9" style="181"/>
    <col min="9473" max="9473" width="3.88671875" style="181" customWidth="1"/>
    <col min="9474" max="9474" width="9.33203125" style="181" customWidth="1"/>
    <col min="9475" max="9475" width="18.88671875" style="181" customWidth="1"/>
    <col min="9476" max="9476" width="5.44140625" style="181" customWidth="1"/>
    <col min="9477" max="9477" width="9.44140625" style="181" customWidth="1"/>
    <col min="9478" max="9478" width="8.6640625" style="181" customWidth="1"/>
    <col min="9479" max="9479" width="10.33203125" style="181" customWidth="1"/>
    <col min="9480" max="9480" width="9" style="181"/>
    <col min="9481" max="9481" width="9.88671875" style="181" customWidth="1"/>
    <col min="9482" max="9485" width="0" style="181" hidden="1" customWidth="1"/>
    <col min="9486" max="9486" width="7.88671875" style="181" customWidth="1"/>
    <col min="9487" max="9487" width="9.5546875" style="181" customWidth="1"/>
    <col min="9488" max="9488" width="10.33203125" style="181" customWidth="1"/>
    <col min="9489" max="9489" width="12.33203125" style="181" customWidth="1"/>
    <col min="9490" max="9490" width="13.33203125" style="181" customWidth="1"/>
    <col min="9491" max="9491" width="10.109375" style="181" customWidth="1"/>
    <col min="9492" max="9492" width="9.33203125" style="181" customWidth="1"/>
    <col min="9493" max="9493" width="12.33203125" style="181" customWidth="1"/>
    <col min="9494" max="9494" width="9.6640625" style="181" customWidth="1"/>
    <col min="9495" max="9495" width="10.44140625" style="181" customWidth="1"/>
    <col min="9496" max="9496" width="12.44140625" style="181" customWidth="1"/>
    <col min="9497" max="9497" width="12.6640625" style="181" customWidth="1"/>
    <col min="9498" max="9498" width="11.109375" style="181" customWidth="1"/>
    <col min="9499" max="9499" width="12" style="181" customWidth="1"/>
    <col min="9500" max="9500" width="11.6640625" style="181" customWidth="1"/>
    <col min="9501" max="9501" width="12.5546875" style="181" customWidth="1"/>
    <col min="9502" max="9502" width="13.109375" style="181" customWidth="1"/>
    <col min="9503" max="9503" width="13.88671875" style="181" customWidth="1"/>
    <col min="9504" max="9504" width="14.109375" style="181" customWidth="1"/>
    <col min="9505" max="9505" width="14.44140625" style="181" customWidth="1"/>
    <col min="9506" max="9506" width="13.6640625" style="181" customWidth="1"/>
    <col min="9507" max="9507" width="13.109375" style="181" customWidth="1"/>
    <col min="9508" max="9508" width="15" style="181" customWidth="1"/>
    <col min="9509" max="9509" width="14.33203125" style="181" customWidth="1"/>
    <col min="9510" max="9510" width="13.44140625" style="181" customWidth="1"/>
    <col min="9511" max="9511" width="15.88671875" style="181" customWidth="1"/>
    <col min="9512" max="9512" width="14.6640625" style="181" customWidth="1"/>
    <col min="9513" max="9513" width="14.5546875" style="181" customWidth="1"/>
    <col min="9514" max="9514" width="15.44140625" style="181" customWidth="1"/>
    <col min="9515" max="9515" width="15.6640625" style="181" customWidth="1"/>
    <col min="9516" max="9516" width="15.88671875" style="181" customWidth="1"/>
    <col min="9517" max="9517" width="15.44140625" style="181" customWidth="1"/>
    <col min="9518" max="9518" width="11.5546875" style="181" customWidth="1"/>
    <col min="9519" max="9519" width="11.44140625" style="181" customWidth="1"/>
    <col min="9520" max="9728" width="9" style="181"/>
    <col min="9729" max="9729" width="3.88671875" style="181" customWidth="1"/>
    <col min="9730" max="9730" width="9.33203125" style="181" customWidth="1"/>
    <col min="9731" max="9731" width="18.88671875" style="181" customWidth="1"/>
    <col min="9732" max="9732" width="5.44140625" style="181" customWidth="1"/>
    <col min="9733" max="9733" width="9.44140625" style="181" customWidth="1"/>
    <col min="9734" max="9734" width="8.6640625" style="181" customWidth="1"/>
    <col min="9735" max="9735" width="10.33203125" style="181" customWidth="1"/>
    <col min="9736" max="9736" width="9" style="181"/>
    <col min="9737" max="9737" width="9.88671875" style="181" customWidth="1"/>
    <col min="9738" max="9741" width="0" style="181" hidden="1" customWidth="1"/>
    <col min="9742" max="9742" width="7.88671875" style="181" customWidth="1"/>
    <col min="9743" max="9743" width="9.5546875" style="181" customWidth="1"/>
    <col min="9744" max="9744" width="10.33203125" style="181" customWidth="1"/>
    <col min="9745" max="9745" width="12.33203125" style="181" customWidth="1"/>
    <col min="9746" max="9746" width="13.33203125" style="181" customWidth="1"/>
    <col min="9747" max="9747" width="10.109375" style="181" customWidth="1"/>
    <col min="9748" max="9748" width="9.33203125" style="181" customWidth="1"/>
    <col min="9749" max="9749" width="12.33203125" style="181" customWidth="1"/>
    <col min="9750" max="9750" width="9.6640625" style="181" customWidth="1"/>
    <col min="9751" max="9751" width="10.44140625" style="181" customWidth="1"/>
    <col min="9752" max="9752" width="12.44140625" style="181" customWidth="1"/>
    <col min="9753" max="9753" width="12.6640625" style="181" customWidth="1"/>
    <col min="9754" max="9754" width="11.109375" style="181" customWidth="1"/>
    <col min="9755" max="9755" width="12" style="181" customWidth="1"/>
    <col min="9756" max="9756" width="11.6640625" style="181" customWidth="1"/>
    <col min="9757" max="9757" width="12.5546875" style="181" customWidth="1"/>
    <col min="9758" max="9758" width="13.109375" style="181" customWidth="1"/>
    <col min="9759" max="9759" width="13.88671875" style="181" customWidth="1"/>
    <col min="9760" max="9760" width="14.109375" style="181" customWidth="1"/>
    <col min="9761" max="9761" width="14.44140625" style="181" customWidth="1"/>
    <col min="9762" max="9762" width="13.6640625" style="181" customWidth="1"/>
    <col min="9763" max="9763" width="13.109375" style="181" customWidth="1"/>
    <col min="9764" max="9764" width="15" style="181" customWidth="1"/>
    <col min="9765" max="9765" width="14.33203125" style="181" customWidth="1"/>
    <col min="9766" max="9766" width="13.44140625" style="181" customWidth="1"/>
    <col min="9767" max="9767" width="15.88671875" style="181" customWidth="1"/>
    <col min="9768" max="9768" width="14.6640625" style="181" customWidth="1"/>
    <col min="9769" max="9769" width="14.5546875" style="181" customWidth="1"/>
    <col min="9770" max="9770" width="15.44140625" style="181" customWidth="1"/>
    <col min="9771" max="9771" width="15.6640625" style="181" customWidth="1"/>
    <col min="9772" max="9772" width="15.88671875" style="181" customWidth="1"/>
    <col min="9773" max="9773" width="15.44140625" style="181" customWidth="1"/>
    <col min="9774" max="9774" width="11.5546875" style="181" customWidth="1"/>
    <col min="9775" max="9775" width="11.44140625" style="181" customWidth="1"/>
    <col min="9776" max="9984" width="9" style="181"/>
    <col min="9985" max="9985" width="3.88671875" style="181" customWidth="1"/>
    <col min="9986" max="9986" width="9.33203125" style="181" customWidth="1"/>
    <col min="9987" max="9987" width="18.88671875" style="181" customWidth="1"/>
    <col min="9988" max="9988" width="5.44140625" style="181" customWidth="1"/>
    <col min="9989" max="9989" width="9.44140625" style="181" customWidth="1"/>
    <col min="9990" max="9990" width="8.6640625" style="181" customWidth="1"/>
    <col min="9991" max="9991" width="10.33203125" style="181" customWidth="1"/>
    <col min="9992" max="9992" width="9" style="181"/>
    <col min="9993" max="9993" width="9.88671875" style="181" customWidth="1"/>
    <col min="9994" max="9997" width="0" style="181" hidden="1" customWidth="1"/>
    <col min="9998" max="9998" width="7.88671875" style="181" customWidth="1"/>
    <col min="9999" max="9999" width="9.5546875" style="181" customWidth="1"/>
    <col min="10000" max="10000" width="10.33203125" style="181" customWidth="1"/>
    <col min="10001" max="10001" width="12.33203125" style="181" customWidth="1"/>
    <col min="10002" max="10002" width="13.33203125" style="181" customWidth="1"/>
    <col min="10003" max="10003" width="10.109375" style="181" customWidth="1"/>
    <col min="10004" max="10004" width="9.33203125" style="181" customWidth="1"/>
    <col min="10005" max="10005" width="12.33203125" style="181" customWidth="1"/>
    <col min="10006" max="10006" width="9.6640625" style="181" customWidth="1"/>
    <col min="10007" max="10007" width="10.44140625" style="181" customWidth="1"/>
    <col min="10008" max="10008" width="12.44140625" style="181" customWidth="1"/>
    <col min="10009" max="10009" width="12.6640625" style="181" customWidth="1"/>
    <col min="10010" max="10010" width="11.109375" style="181" customWidth="1"/>
    <col min="10011" max="10011" width="12" style="181" customWidth="1"/>
    <col min="10012" max="10012" width="11.6640625" style="181" customWidth="1"/>
    <col min="10013" max="10013" width="12.5546875" style="181" customWidth="1"/>
    <col min="10014" max="10014" width="13.109375" style="181" customWidth="1"/>
    <col min="10015" max="10015" width="13.88671875" style="181" customWidth="1"/>
    <col min="10016" max="10016" width="14.109375" style="181" customWidth="1"/>
    <col min="10017" max="10017" width="14.44140625" style="181" customWidth="1"/>
    <col min="10018" max="10018" width="13.6640625" style="181" customWidth="1"/>
    <col min="10019" max="10019" width="13.109375" style="181" customWidth="1"/>
    <col min="10020" max="10020" width="15" style="181" customWidth="1"/>
    <col min="10021" max="10021" width="14.33203125" style="181" customWidth="1"/>
    <col min="10022" max="10022" width="13.44140625" style="181" customWidth="1"/>
    <col min="10023" max="10023" width="15.88671875" style="181" customWidth="1"/>
    <col min="10024" max="10024" width="14.6640625" style="181" customWidth="1"/>
    <col min="10025" max="10025" width="14.5546875" style="181" customWidth="1"/>
    <col min="10026" max="10026" width="15.44140625" style="181" customWidth="1"/>
    <col min="10027" max="10027" width="15.6640625" style="181" customWidth="1"/>
    <col min="10028" max="10028" width="15.88671875" style="181" customWidth="1"/>
    <col min="10029" max="10029" width="15.44140625" style="181" customWidth="1"/>
    <col min="10030" max="10030" width="11.5546875" style="181" customWidth="1"/>
    <col min="10031" max="10031" width="11.44140625" style="181" customWidth="1"/>
    <col min="10032" max="10240" width="9" style="181"/>
    <col min="10241" max="10241" width="3.88671875" style="181" customWidth="1"/>
    <col min="10242" max="10242" width="9.33203125" style="181" customWidth="1"/>
    <col min="10243" max="10243" width="18.88671875" style="181" customWidth="1"/>
    <col min="10244" max="10244" width="5.44140625" style="181" customWidth="1"/>
    <col min="10245" max="10245" width="9.44140625" style="181" customWidth="1"/>
    <col min="10246" max="10246" width="8.6640625" style="181" customWidth="1"/>
    <col min="10247" max="10247" width="10.33203125" style="181" customWidth="1"/>
    <col min="10248" max="10248" width="9" style="181"/>
    <col min="10249" max="10249" width="9.88671875" style="181" customWidth="1"/>
    <col min="10250" max="10253" width="0" style="181" hidden="1" customWidth="1"/>
    <col min="10254" max="10254" width="7.88671875" style="181" customWidth="1"/>
    <col min="10255" max="10255" width="9.5546875" style="181" customWidth="1"/>
    <col min="10256" max="10256" width="10.33203125" style="181" customWidth="1"/>
    <col min="10257" max="10257" width="12.33203125" style="181" customWidth="1"/>
    <col min="10258" max="10258" width="13.33203125" style="181" customWidth="1"/>
    <col min="10259" max="10259" width="10.109375" style="181" customWidth="1"/>
    <col min="10260" max="10260" width="9.33203125" style="181" customWidth="1"/>
    <col min="10261" max="10261" width="12.33203125" style="181" customWidth="1"/>
    <col min="10262" max="10262" width="9.6640625" style="181" customWidth="1"/>
    <col min="10263" max="10263" width="10.44140625" style="181" customWidth="1"/>
    <col min="10264" max="10264" width="12.44140625" style="181" customWidth="1"/>
    <col min="10265" max="10265" width="12.6640625" style="181" customWidth="1"/>
    <col min="10266" max="10266" width="11.109375" style="181" customWidth="1"/>
    <col min="10267" max="10267" width="12" style="181" customWidth="1"/>
    <col min="10268" max="10268" width="11.6640625" style="181" customWidth="1"/>
    <col min="10269" max="10269" width="12.5546875" style="181" customWidth="1"/>
    <col min="10270" max="10270" width="13.109375" style="181" customWidth="1"/>
    <col min="10271" max="10271" width="13.88671875" style="181" customWidth="1"/>
    <col min="10272" max="10272" width="14.109375" style="181" customWidth="1"/>
    <col min="10273" max="10273" width="14.44140625" style="181" customWidth="1"/>
    <col min="10274" max="10274" width="13.6640625" style="181" customWidth="1"/>
    <col min="10275" max="10275" width="13.109375" style="181" customWidth="1"/>
    <col min="10276" max="10276" width="15" style="181" customWidth="1"/>
    <col min="10277" max="10277" width="14.33203125" style="181" customWidth="1"/>
    <col min="10278" max="10278" width="13.44140625" style="181" customWidth="1"/>
    <col min="10279" max="10279" width="15.88671875" style="181" customWidth="1"/>
    <col min="10280" max="10280" width="14.6640625" style="181" customWidth="1"/>
    <col min="10281" max="10281" width="14.5546875" style="181" customWidth="1"/>
    <col min="10282" max="10282" width="15.44140625" style="181" customWidth="1"/>
    <col min="10283" max="10283" width="15.6640625" style="181" customWidth="1"/>
    <col min="10284" max="10284" width="15.88671875" style="181" customWidth="1"/>
    <col min="10285" max="10285" width="15.44140625" style="181" customWidth="1"/>
    <col min="10286" max="10286" width="11.5546875" style="181" customWidth="1"/>
    <col min="10287" max="10287" width="11.44140625" style="181" customWidth="1"/>
    <col min="10288" max="10496" width="9" style="181"/>
    <col min="10497" max="10497" width="3.88671875" style="181" customWidth="1"/>
    <col min="10498" max="10498" width="9.33203125" style="181" customWidth="1"/>
    <col min="10499" max="10499" width="18.88671875" style="181" customWidth="1"/>
    <col min="10500" max="10500" width="5.44140625" style="181" customWidth="1"/>
    <col min="10501" max="10501" width="9.44140625" style="181" customWidth="1"/>
    <col min="10502" max="10502" width="8.6640625" style="181" customWidth="1"/>
    <col min="10503" max="10503" width="10.33203125" style="181" customWidth="1"/>
    <col min="10504" max="10504" width="9" style="181"/>
    <col min="10505" max="10505" width="9.88671875" style="181" customWidth="1"/>
    <col min="10506" max="10509" width="0" style="181" hidden="1" customWidth="1"/>
    <col min="10510" max="10510" width="7.88671875" style="181" customWidth="1"/>
    <col min="10511" max="10511" width="9.5546875" style="181" customWidth="1"/>
    <col min="10512" max="10512" width="10.33203125" style="181" customWidth="1"/>
    <col min="10513" max="10513" width="12.33203125" style="181" customWidth="1"/>
    <col min="10514" max="10514" width="13.33203125" style="181" customWidth="1"/>
    <col min="10515" max="10515" width="10.109375" style="181" customWidth="1"/>
    <col min="10516" max="10516" width="9.33203125" style="181" customWidth="1"/>
    <col min="10517" max="10517" width="12.33203125" style="181" customWidth="1"/>
    <col min="10518" max="10518" width="9.6640625" style="181" customWidth="1"/>
    <col min="10519" max="10519" width="10.44140625" style="181" customWidth="1"/>
    <col min="10520" max="10520" width="12.44140625" style="181" customWidth="1"/>
    <col min="10521" max="10521" width="12.6640625" style="181" customWidth="1"/>
    <col min="10522" max="10522" width="11.109375" style="181" customWidth="1"/>
    <col min="10523" max="10523" width="12" style="181" customWidth="1"/>
    <col min="10524" max="10524" width="11.6640625" style="181" customWidth="1"/>
    <col min="10525" max="10525" width="12.5546875" style="181" customWidth="1"/>
    <col min="10526" max="10526" width="13.109375" style="181" customWidth="1"/>
    <col min="10527" max="10527" width="13.88671875" style="181" customWidth="1"/>
    <col min="10528" max="10528" width="14.109375" style="181" customWidth="1"/>
    <col min="10529" max="10529" width="14.44140625" style="181" customWidth="1"/>
    <col min="10530" max="10530" width="13.6640625" style="181" customWidth="1"/>
    <col min="10531" max="10531" width="13.109375" style="181" customWidth="1"/>
    <col min="10532" max="10532" width="15" style="181" customWidth="1"/>
    <col min="10533" max="10533" width="14.33203125" style="181" customWidth="1"/>
    <col min="10534" max="10534" width="13.44140625" style="181" customWidth="1"/>
    <col min="10535" max="10535" width="15.88671875" style="181" customWidth="1"/>
    <col min="10536" max="10536" width="14.6640625" style="181" customWidth="1"/>
    <col min="10537" max="10537" width="14.5546875" style="181" customWidth="1"/>
    <col min="10538" max="10538" width="15.44140625" style="181" customWidth="1"/>
    <col min="10539" max="10539" width="15.6640625" style="181" customWidth="1"/>
    <col min="10540" max="10540" width="15.88671875" style="181" customWidth="1"/>
    <col min="10541" max="10541" width="15.44140625" style="181" customWidth="1"/>
    <col min="10542" max="10542" width="11.5546875" style="181" customWidth="1"/>
    <col min="10543" max="10543" width="11.44140625" style="181" customWidth="1"/>
    <col min="10544" max="10752" width="9" style="181"/>
    <col min="10753" max="10753" width="3.88671875" style="181" customWidth="1"/>
    <col min="10754" max="10754" width="9.33203125" style="181" customWidth="1"/>
    <col min="10755" max="10755" width="18.88671875" style="181" customWidth="1"/>
    <col min="10756" max="10756" width="5.44140625" style="181" customWidth="1"/>
    <col min="10757" max="10757" width="9.44140625" style="181" customWidth="1"/>
    <col min="10758" max="10758" width="8.6640625" style="181" customWidth="1"/>
    <col min="10759" max="10759" width="10.33203125" style="181" customWidth="1"/>
    <col min="10760" max="10760" width="9" style="181"/>
    <col min="10761" max="10761" width="9.88671875" style="181" customWidth="1"/>
    <col min="10762" max="10765" width="0" style="181" hidden="1" customWidth="1"/>
    <col min="10766" max="10766" width="7.88671875" style="181" customWidth="1"/>
    <col min="10767" max="10767" width="9.5546875" style="181" customWidth="1"/>
    <col min="10768" max="10768" width="10.33203125" style="181" customWidth="1"/>
    <col min="10769" max="10769" width="12.33203125" style="181" customWidth="1"/>
    <col min="10770" max="10770" width="13.33203125" style="181" customWidth="1"/>
    <col min="10771" max="10771" width="10.109375" style="181" customWidth="1"/>
    <col min="10772" max="10772" width="9.33203125" style="181" customWidth="1"/>
    <col min="10773" max="10773" width="12.33203125" style="181" customWidth="1"/>
    <col min="10774" max="10774" width="9.6640625" style="181" customWidth="1"/>
    <col min="10775" max="10775" width="10.44140625" style="181" customWidth="1"/>
    <col min="10776" max="10776" width="12.44140625" style="181" customWidth="1"/>
    <col min="10777" max="10777" width="12.6640625" style="181" customWidth="1"/>
    <col min="10778" max="10778" width="11.109375" style="181" customWidth="1"/>
    <col min="10779" max="10779" width="12" style="181" customWidth="1"/>
    <col min="10780" max="10780" width="11.6640625" style="181" customWidth="1"/>
    <col min="10781" max="10781" width="12.5546875" style="181" customWidth="1"/>
    <col min="10782" max="10782" width="13.109375" style="181" customWidth="1"/>
    <col min="10783" max="10783" width="13.88671875" style="181" customWidth="1"/>
    <col min="10784" max="10784" width="14.109375" style="181" customWidth="1"/>
    <col min="10785" max="10785" width="14.44140625" style="181" customWidth="1"/>
    <col min="10786" max="10786" width="13.6640625" style="181" customWidth="1"/>
    <col min="10787" max="10787" width="13.109375" style="181" customWidth="1"/>
    <col min="10788" max="10788" width="15" style="181" customWidth="1"/>
    <col min="10789" max="10789" width="14.33203125" style="181" customWidth="1"/>
    <col min="10790" max="10790" width="13.44140625" style="181" customWidth="1"/>
    <col min="10791" max="10791" width="15.88671875" style="181" customWidth="1"/>
    <col min="10792" max="10792" width="14.6640625" style="181" customWidth="1"/>
    <col min="10793" max="10793" width="14.5546875" style="181" customWidth="1"/>
    <col min="10794" max="10794" width="15.44140625" style="181" customWidth="1"/>
    <col min="10795" max="10795" width="15.6640625" style="181" customWidth="1"/>
    <col min="10796" max="10796" width="15.88671875" style="181" customWidth="1"/>
    <col min="10797" max="10797" width="15.44140625" style="181" customWidth="1"/>
    <col min="10798" max="10798" width="11.5546875" style="181" customWidth="1"/>
    <col min="10799" max="10799" width="11.44140625" style="181" customWidth="1"/>
    <col min="10800" max="11008" width="9" style="181"/>
    <col min="11009" max="11009" width="3.88671875" style="181" customWidth="1"/>
    <col min="11010" max="11010" width="9.33203125" style="181" customWidth="1"/>
    <col min="11011" max="11011" width="18.88671875" style="181" customWidth="1"/>
    <col min="11012" max="11012" width="5.44140625" style="181" customWidth="1"/>
    <col min="11013" max="11013" width="9.44140625" style="181" customWidth="1"/>
    <col min="11014" max="11014" width="8.6640625" style="181" customWidth="1"/>
    <col min="11015" max="11015" width="10.33203125" style="181" customWidth="1"/>
    <col min="11016" max="11016" width="9" style="181"/>
    <col min="11017" max="11017" width="9.88671875" style="181" customWidth="1"/>
    <col min="11018" max="11021" width="0" style="181" hidden="1" customWidth="1"/>
    <col min="11022" max="11022" width="7.88671875" style="181" customWidth="1"/>
    <col min="11023" max="11023" width="9.5546875" style="181" customWidth="1"/>
    <col min="11024" max="11024" width="10.33203125" style="181" customWidth="1"/>
    <col min="11025" max="11025" width="12.33203125" style="181" customWidth="1"/>
    <col min="11026" max="11026" width="13.33203125" style="181" customWidth="1"/>
    <col min="11027" max="11027" width="10.109375" style="181" customWidth="1"/>
    <col min="11028" max="11028" width="9.33203125" style="181" customWidth="1"/>
    <col min="11029" max="11029" width="12.33203125" style="181" customWidth="1"/>
    <col min="11030" max="11030" width="9.6640625" style="181" customWidth="1"/>
    <col min="11031" max="11031" width="10.44140625" style="181" customWidth="1"/>
    <col min="11032" max="11032" width="12.44140625" style="181" customWidth="1"/>
    <col min="11033" max="11033" width="12.6640625" style="181" customWidth="1"/>
    <col min="11034" max="11034" width="11.109375" style="181" customWidth="1"/>
    <col min="11035" max="11035" width="12" style="181" customWidth="1"/>
    <col min="11036" max="11036" width="11.6640625" style="181" customWidth="1"/>
    <col min="11037" max="11037" width="12.5546875" style="181" customWidth="1"/>
    <col min="11038" max="11038" width="13.109375" style="181" customWidth="1"/>
    <col min="11039" max="11039" width="13.88671875" style="181" customWidth="1"/>
    <col min="11040" max="11040" width="14.109375" style="181" customWidth="1"/>
    <col min="11041" max="11041" width="14.44140625" style="181" customWidth="1"/>
    <col min="11042" max="11042" width="13.6640625" style="181" customWidth="1"/>
    <col min="11043" max="11043" width="13.109375" style="181" customWidth="1"/>
    <col min="11044" max="11044" width="15" style="181" customWidth="1"/>
    <col min="11045" max="11045" width="14.33203125" style="181" customWidth="1"/>
    <col min="11046" max="11046" width="13.44140625" style="181" customWidth="1"/>
    <col min="11047" max="11047" width="15.88671875" style="181" customWidth="1"/>
    <col min="11048" max="11048" width="14.6640625" style="181" customWidth="1"/>
    <col min="11049" max="11049" width="14.5546875" style="181" customWidth="1"/>
    <col min="11050" max="11050" width="15.44140625" style="181" customWidth="1"/>
    <col min="11051" max="11051" width="15.6640625" style="181" customWidth="1"/>
    <col min="11052" max="11052" width="15.88671875" style="181" customWidth="1"/>
    <col min="11053" max="11053" width="15.44140625" style="181" customWidth="1"/>
    <col min="11054" max="11054" width="11.5546875" style="181" customWidth="1"/>
    <col min="11055" max="11055" width="11.44140625" style="181" customWidth="1"/>
    <col min="11056" max="11264" width="9" style="181"/>
    <col min="11265" max="11265" width="3.88671875" style="181" customWidth="1"/>
    <col min="11266" max="11266" width="9.33203125" style="181" customWidth="1"/>
    <col min="11267" max="11267" width="18.88671875" style="181" customWidth="1"/>
    <col min="11268" max="11268" width="5.44140625" style="181" customWidth="1"/>
    <col min="11269" max="11269" width="9.44140625" style="181" customWidth="1"/>
    <col min="11270" max="11270" width="8.6640625" style="181" customWidth="1"/>
    <col min="11271" max="11271" width="10.33203125" style="181" customWidth="1"/>
    <col min="11272" max="11272" width="9" style="181"/>
    <col min="11273" max="11273" width="9.88671875" style="181" customWidth="1"/>
    <col min="11274" max="11277" width="0" style="181" hidden="1" customWidth="1"/>
    <col min="11278" max="11278" width="7.88671875" style="181" customWidth="1"/>
    <col min="11279" max="11279" width="9.5546875" style="181" customWidth="1"/>
    <col min="11280" max="11280" width="10.33203125" style="181" customWidth="1"/>
    <col min="11281" max="11281" width="12.33203125" style="181" customWidth="1"/>
    <col min="11282" max="11282" width="13.33203125" style="181" customWidth="1"/>
    <col min="11283" max="11283" width="10.109375" style="181" customWidth="1"/>
    <col min="11284" max="11284" width="9.33203125" style="181" customWidth="1"/>
    <col min="11285" max="11285" width="12.33203125" style="181" customWidth="1"/>
    <col min="11286" max="11286" width="9.6640625" style="181" customWidth="1"/>
    <col min="11287" max="11287" width="10.44140625" style="181" customWidth="1"/>
    <col min="11288" max="11288" width="12.44140625" style="181" customWidth="1"/>
    <col min="11289" max="11289" width="12.6640625" style="181" customWidth="1"/>
    <col min="11290" max="11290" width="11.109375" style="181" customWidth="1"/>
    <col min="11291" max="11291" width="12" style="181" customWidth="1"/>
    <col min="11292" max="11292" width="11.6640625" style="181" customWidth="1"/>
    <col min="11293" max="11293" width="12.5546875" style="181" customWidth="1"/>
    <col min="11294" max="11294" width="13.109375" style="181" customWidth="1"/>
    <col min="11295" max="11295" width="13.88671875" style="181" customWidth="1"/>
    <col min="11296" max="11296" width="14.109375" style="181" customWidth="1"/>
    <col min="11297" max="11297" width="14.44140625" style="181" customWidth="1"/>
    <col min="11298" max="11298" width="13.6640625" style="181" customWidth="1"/>
    <col min="11299" max="11299" width="13.109375" style="181" customWidth="1"/>
    <col min="11300" max="11300" width="15" style="181" customWidth="1"/>
    <col min="11301" max="11301" width="14.33203125" style="181" customWidth="1"/>
    <col min="11302" max="11302" width="13.44140625" style="181" customWidth="1"/>
    <col min="11303" max="11303" width="15.88671875" style="181" customWidth="1"/>
    <col min="11304" max="11304" width="14.6640625" style="181" customWidth="1"/>
    <col min="11305" max="11305" width="14.5546875" style="181" customWidth="1"/>
    <col min="11306" max="11306" width="15.44140625" style="181" customWidth="1"/>
    <col min="11307" max="11307" width="15.6640625" style="181" customWidth="1"/>
    <col min="11308" max="11308" width="15.88671875" style="181" customWidth="1"/>
    <col min="11309" max="11309" width="15.44140625" style="181" customWidth="1"/>
    <col min="11310" max="11310" width="11.5546875" style="181" customWidth="1"/>
    <col min="11311" max="11311" width="11.44140625" style="181" customWidth="1"/>
    <col min="11312" max="11520" width="9" style="181"/>
    <col min="11521" max="11521" width="3.88671875" style="181" customWidth="1"/>
    <col min="11522" max="11522" width="9.33203125" style="181" customWidth="1"/>
    <col min="11523" max="11523" width="18.88671875" style="181" customWidth="1"/>
    <col min="11524" max="11524" width="5.44140625" style="181" customWidth="1"/>
    <col min="11525" max="11525" width="9.44140625" style="181" customWidth="1"/>
    <col min="11526" max="11526" width="8.6640625" style="181" customWidth="1"/>
    <col min="11527" max="11527" width="10.33203125" style="181" customWidth="1"/>
    <col min="11528" max="11528" width="9" style="181"/>
    <col min="11529" max="11529" width="9.88671875" style="181" customWidth="1"/>
    <col min="11530" max="11533" width="0" style="181" hidden="1" customWidth="1"/>
    <col min="11534" max="11534" width="7.88671875" style="181" customWidth="1"/>
    <col min="11535" max="11535" width="9.5546875" style="181" customWidth="1"/>
    <col min="11536" max="11536" width="10.33203125" style="181" customWidth="1"/>
    <col min="11537" max="11537" width="12.33203125" style="181" customWidth="1"/>
    <col min="11538" max="11538" width="13.33203125" style="181" customWidth="1"/>
    <col min="11539" max="11539" width="10.109375" style="181" customWidth="1"/>
    <col min="11540" max="11540" width="9.33203125" style="181" customWidth="1"/>
    <col min="11541" max="11541" width="12.33203125" style="181" customWidth="1"/>
    <col min="11542" max="11542" width="9.6640625" style="181" customWidth="1"/>
    <col min="11543" max="11543" width="10.44140625" style="181" customWidth="1"/>
    <col min="11544" max="11544" width="12.44140625" style="181" customWidth="1"/>
    <col min="11545" max="11545" width="12.6640625" style="181" customWidth="1"/>
    <col min="11546" max="11546" width="11.109375" style="181" customWidth="1"/>
    <col min="11547" max="11547" width="12" style="181" customWidth="1"/>
    <col min="11548" max="11548" width="11.6640625" style="181" customWidth="1"/>
    <col min="11549" max="11549" width="12.5546875" style="181" customWidth="1"/>
    <col min="11550" max="11550" width="13.109375" style="181" customWidth="1"/>
    <col min="11551" max="11551" width="13.88671875" style="181" customWidth="1"/>
    <col min="11552" max="11552" width="14.109375" style="181" customWidth="1"/>
    <col min="11553" max="11553" width="14.44140625" style="181" customWidth="1"/>
    <col min="11554" max="11554" width="13.6640625" style="181" customWidth="1"/>
    <col min="11555" max="11555" width="13.109375" style="181" customWidth="1"/>
    <col min="11556" max="11556" width="15" style="181" customWidth="1"/>
    <col min="11557" max="11557" width="14.33203125" style="181" customWidth="1"/>
    <col min="11558" max="11558" width="13.44140625" style="181" customWidth="1"/>
    <col min="11559" max="11559" width="15.88671875" style="181" customWidth="1"/>
    <col min="11560" max="11560" width="14.6640625" style="181" customWidth="1"/>
    <col min="11561" max="11561" width="14.5546875" style="181" customWidth="1"/>
    <col min="11562" max="11562" width="15.44140625" style="181" customWidth="1"/>
    <col min="11563" max="11563" width="15.6640625" style="181" customWidth="1"/>
    <col min="11564" max="11564" width="15.88671875" style="181" customWidth="1"/>
    <col min="11565" max="11565" width="15.44140625" style="181" customWidth="1"/>
    <col min="11566" max="11566" width="11.5546875" style="181" customWidth="1"/>
    <col min="11567" max="11567" width="11.44140625" style="181" customWidth="1"/>
    <col min="11568" max="11776" width="9" style="181"/>
    <col min="11777" max="11777" width="3.88671875" style="181" customWidth="1"/>
    <col min="11778" max="11778" width="9.33203125" style="181" customWidth="1"/>
    <col min="11779" max="11779" width="18.88671875" style="181" customWidth="1"/>
    <col min="11780" max="11780" width="5.44140625" style="181" customWidth="1"/>
    <col min="11781" max="11781" width="9.44140625" style="181" customWidth="1"/>
    <col min="11782" max="11782" width="8.6640625" style="181" customWidth="1"/>
    <col min="11783" max="11783" width="10.33203125" style="181" customWidth="1"/>
    <col min="11784" max="11784" width="9" style="181"/>
    <col min="11785" max="11785" width="9.88671875" style="181" customWidth="1"/>
    <col min="11786" max="11789" width="0" style="181" hidden="1" customWidth="1"/>
    <col min="11790" max="11790" width="7.88671875" style="181" customWidth="1"/>
    <col min="11791" max="11791" width="9.5546875" style="181" customWidth="1"/>
    <col min="11792" max="11792" width="10.33203125" style="181" customWidth="1"/>
    <col min="11793" max="11793" width="12.33203125" style="181" customWidth="1"/>
    <col min="11794" max="11794" width="13.33203125" style="181" customWidth="1"/>
    <col min="11795" max="11795" width="10.109375" style="181" customWidth="1"/>
    <col min="11796" max="11796" width="9.33203125" style="181" customWidth="1"/>
    <col min="11797" max="11797" width="12.33203125" style="181" customWidth="1"/>
    <col min="11798" max="11798" width="9.6640625" style="181" customWidth="1"/>
    <col min="11799" max="11799" width="10.44140625" style="181" customWidth="1"/>
    <col min="11800" max="11800" width="12.44140625" style="181" customWidth="1"/>
    <col min="11801" max="11801" width="12.6640625" style="181" customWidth="1"/>
    <col min="11802" max="11802" width="11.109375" style="181" customWidth="1"/>
    <col min="11803" max="11803" width="12" style="181" customWidth="1"/>
    <col min="11804" max="11804" width="11.6640625" style="181" customWidth="1"/>
    <col min="11805" max="11805" width="12.5546875" style="181" customWidth="1"/>
    <col min="11806" max="11806" width="13.109375" style="181" customWidth="1"/>
    <col min="11807" max="11807" width="13.88671875" style="181" customWidth="1"/>
    <col min="11808" max="11808" width="14.109375" style="181" customWidth="1"/>
    <col min="11809" max="11809" width="14.44140625" style="181" customWidth="1"/>
    <col min="11810" max="11810" width="13.6640625" style="181" customWidth="1"/>
    <col min="11811" max="11811" width="13.109375" style="181" customWidth="1"/>
    <col min="11812" max="11812" width="15" style="181" customWidth="1"/>
    <col min="11813" max="11813" width="14.33203125" style="181" customWidth="1"/>
    <col min="11814" max="11814" width="13.44140625" style="181" customWidth="1"/>
    <col min="11815" max="11815" width="15.88671875" style="181" customWidth="1"/>
    <col min="11816" max="11816" width="14.6640625" style="181" customWidth="1"/>
    <col min="11817" max="11817" width="14.5546875" style="181" customWidth="1"/>
    <col min="11818" max="11818" width="15.44140625" style="181" customWidth="1"/>
    <col min="11819" max="11819" width="15.6640625" style="181" customWidth="1"/>
    <col min="11820" max="11820" width="15.88671875" style="181" customWidth="1"/>
    <col min="11821" max="11821" width="15.44140625" style="181" customWidth="1"/>
    <col min="11822" max="11822" width="11.5546875" style="181" customWidth="1"/>
    <col min="11823" max="11823" width="11.44140625" style="181" customWidth="1"/>
    <col min="11824" max="12032" width="9" style="181"/>
    <col min="12033" max="12033" width="3.88671875" style="181" customWidth="1"/>
    <col min="12034" max="12034" width="9.33203125" style="181" customWidth="1"/>
    <col min="12035" max="12035" width="18.88671875" style="181" customWidth="1"/>
    <col min="12036" max="12036" width="5.44140625" style="181" customWidth="1"/>
    <col min="12037" max="12037" width="9.44140625" style="181" customWidth="1"/>
    <col min="12038" max="12038" width="8.6640625" style="181" customWidth="1"/>
    <col min="12039" max="12039" width="10.33203125" style="181" customWidth="1"/>
    <col min="12040" max="12040" width="9" style="181"/>
    <col min="12041" max="12041" width="9.88671875" style="181" customWidth="1"/>
    <col min="12042" max="12045" width="0" style="181" hidden="1" customWidth="1"/>
    <col min="12046" max="12046" width="7.88671875" style="181" customWidth="1"/>
    <col min="12047" max="12047" width="9.5546875" style="181" customWidth="1"/>
    <col min="12048" max="12048" width="10.33203125" style="181" customWidth="1"/>
    <col min="12049" max="12049" width="12.33203125" style="181" customWidth="1"/>
    <col min="12050" max="12050" width="13.33203125" style="181" customWidth="1"/>
    <col min="12051" max="12051" width="10.109375" style="181" customWidth="1"/>
    <col min="12052" max="12052" width="9.33203125" style="181" customWidth="1"/>
    <col min="12053" max="12053" width="12.33203125" style="181" customWidth="1"/>
    <col min="12054" max="12054" width="9.6640625" style="181" customWidth="1"/>
    <col min="12055" max="12055" width="10.44140625" style="181" customWidth="1"/>
    <col min="12056" max="12056" width="12.44140625" style="181" customWidth="1"/>
    <col min="12057" max="12057" width="12.6640625" style="181" customWidth="1"/>
    <col min="12058" max="12058" width="11.109375" style="181" customWidth="1"/>
    <col min="12059" max="12059" width="12" style="181" customWidth="1"/>
    <col min="12060" max="12060" width="11.6640625" style="181" customWidth="1"/>
    <col min="12061" max="12061" width="12.5546875" style="181" customWidth="1"/>
    <col min="12062" max="12062" width="13.109375" style="181" customWidth="1"/>
    <col min="12063" max="12063" width="13.88671875" style="181" customWidth="1"/>
    <col min="12064" max="12064" width="14.109375" style="181" customWidth="1"/>
    <col min="12065" max="12065" width="14.44140625" style="181" customWidth="1"/>
    <col min="12066" max="12066" width="13.6640625" style="181" customWidth="1"/>
    <col min="12067" max="12067" width="13.109375" style="181" customWidth="1"/>
    <col min="12068" max="12068" width="15" style="181" customWidth="1"/>
    <col min="12069" max="12069" width="14.33203125" style="181" customWidth="1"/>
    <col min="12070" max="12070" width="13.44140625" style="181" customWidth="1"/>
    <col min="12071" max="12071" width="15.88671875" style="181" customWidth="1"/>
    <col min="12072" max="12072" width="14.6640625" style="181" customWidth="1"/>
    <col min="12073" max="12073" width="14.5546875" style="181" customWidth="1"/>
    <col min="12074" max="12074" width="15.44140625" style="181" customWidth="1"/>
    <col min="12075" max="12075" width="15.6640625" style="181" customWidth="1"/>
    <col min="12076" max="12076" width="15.88671875" style="181" customWidth="1"/>
    <col min="12077" max="12077" width="15.44140625" style="181" customWidth="1"/>
    <col min="12078" max="12078" width="11.5546875" style="181" customWidth="1"/>
    <col min="12079" max="12079" width="11.44140625" style="181" customWidth="1"/>
    <col min="12080" max="12288" width="9" style="181"/>
    <col min="12289" max="12289" width="3.88671875" style="181" customWidth="1"/>
    <col min="12290" max="12290" width="9.33203125" style="181" customWidth="1"/>
    <col min="12291" max="12291" width="18.88671875" style="181" customWidth="1"/>
    <col min="12292" max="12292" width="5.44140625" style="181" customWidth="1"/>
    <col min="12293" max="12293" width="9.44140625" style="181" customWidth="1"/>
    <col min="12294" max="12294" width="8.6640625" style="181" customWidth="1"/>
    <col min="12295" max="12295" width="10.33203125" style="181" customWidth="1"/>
    <col min="12296" max="12296" width="9" style="181"/>
    <col min="12297" max="12297" width="9.88671875" style="181" customWidth="1"/>
    <col min="12298" max="12301" width="0" style="181" hidden="1" customWidth="1"/>
    <col min="12302" max="12302" width="7.88671875" style="181" customWidth="1"/>
    <col min="12303" max="12303" width="9.5546875" style="181" customWidth="1"/>
    <col min="12304" max="12304" width="10.33203125" style="181" customWidth="1"/>
    <col min="12305" max="12305" width="12.33203125" style="181" customWidth="1"/>
    <col min="12306" max="12306" width="13.33203125" style="181" customWidth="1"/>
    <col min="12307" max="12307" width="10.109375" style="181" customWidth="1"/>
    <col min="12308" max="12308" width="9.33203125" style="181" customWidth="1"/>
    <col min="12309" max="12309" width="12.33203125" style="181" customWidth="1"/>
    <col min="12310" max="12310" width="9.6640625" style="181" customWidth="1"/>
    <col min="12311" max="12311" width="10.44140625" style="181" customWidth="1"/>
    <col min="12312" max="12312" width="12.44140625" style="181" customWidth="1"/>
    <col min="12313" max="12313" width="12.6640625" style="181" customWidth="1"/>
    <col min="12314" max="12314" width="11.109375" style="181" customWidth="1"/>
    <col min="12315" max="12315" width="12" style="181" customWidth="1"/>
    <col min="12316" max="12316" width="11.6640625" style="181" customWidth="1"/>
    <col min="12317" max="12317" width="12.5546875" style="181" customWidth="1"/>
    <col min="12318" max="12318" width="13.109375" style="181" customWidth="1"/>
    <col min="12319" max="12319" width="13.88671875" style="181" customWidth="1"/>
    <col min="12320" max="12320" width="14.109375" style="181" customWidth="1"/>
    <col min="12321" max="12321" width="14.44140625" style="181" customWidth="1"/>
    <col min="12322" max="12322" width="13.6640625" style="181" customWidth="1"/>
    <col min="12323" max="12323" width="13.109375" style="181" customWidth="1"/>
    <col min="12324" max="12324" width="15" style="181" customWidth="1"/>
    <col min="12325" max="12325" width="14.33203125" style="181" customWidth="1"/>
    <col min="12326" max="12326" width="13.44140625" style="181" customWidth="1"/>
    <col min="12327" max="12327" width="15.88671875" style="181" customWidth="1"/>
    <col min="12328" max="12328" width="14.6640625" style="181" customWidth="1"/>
    <col min="12329" max="12329" width="14.5546875" style="181" customWidth="1"/>
    <col min="12330" max="12330" width="15.44140625" style="181" customWidth="1"/>
    <col min="12331" max="12331" width="15.6640625" style="181" customWidth="1"/>
    <col min="12332" max="12332" width="15.88671875" style="181" customWidth="1"/>
    <col min="12333" max="12333" width="15.44140625" style="181" customWidth="1"/>
    <col min="12334" max="12334" width="11.5546875" style="181" customWidth="1"/>
    <col min="12335" max="12335" width="11.44140625" style="181" customWidth="1"/>
    <col min="12336" max="12544" width="9" style="181"/>
    <col min="12545" max="12545" width="3.88671875" style="181" customWidth="1"/>
    <col min="12546" max="12546" width="9.33203125" style="181" customWidth="1"/>
    <col min="12547" max="12547" width="18.88671875" style="181" customWidth="1"/>
    <col min="12548" max="12548" width="5.44140625" style="181" customWidth="1"/>
    <col min="12549" max="12549" width="9.44140625" style="181" customWidth="1"/>
    <col min="12550" max="12550" width="8.6640625" style="181" customWidth="1"/>
    <col min="12551" max="12551" width="10.33203125" style="181" customWidth="1"/>
    <col min="12552" max="12552" width="9" style="181"/>
    <col min="12553" max="12553" width="9.88671875" style="181" customWidth="1"/>
    <col min="12554" max="12557" width="0" style="181" hidden="1" customWidth="1"/>
    <col min="12558" max="12558" width="7.88671875" style="181" customWidth="1"/>
    <col min="12559" max="12559" width="9.5546875" style="181" customWidth="1"/>
    <col min="12560" max="12560" width="10.33203125" style="181" customWidth="1"/>
    <col min="12561" max="12561" width="12.33203125" style="181" customWidth="1"/>
    <col min="12562" max="12562" width="13.33203125" style="181" customWidth="1"/>
    <col min="12563" max="12563" width="10.109375" style="181" customWidth="1"/>
    <col min="12564" max="12564" width="9.33203125" style="181" customWidth="1"/>
    <col min="12565" max="12565" width="12.33203125" style="181" customWidth="1"/>
    <col min="12566" max="12566" width="9.6640625" style="181" customWidth="1"/>
    <col min="12567" max="12567" width="10.44140625" style="181" customWidth="1"/>
    <col min="12568" max="12568" width="12.44140625" style="181" customWidth="1"/>
    <col min="12569" max="12569" width="12.6640625" style="181" customWidth="1"/>
    <col min="12570" max="12570" width="11.109375" style="181" customWidth="1"/>
    <col min="12571" max="12571" width="12" style="181" customWidth="1"/>
    <col min="12572" max="12572" width="11.6640625" style="181" customWidth="1"/>
    <col min="12573" max="12573" width="12.5546875" style="181" customWidth="1"/>
    <col min="12574" max="12574" width="13.109375" style="181" customWidth="1"/>
    <col min="12575" max="12575" width="13.88671875" style="181" customWidth="1"/>
    <col min="12576" max="12576" width="14.109375" style="181" customWidth="1"/>
    <col min="12577" max="12577" width="14.44140625" style="181" customWidth="1"/>
    <col min="12578" max="12578" width="13.6640625" style="181" customWidth="1"/>
    <col min="12579" max="12579" width="13.109375" style="181" customWidth="1"/>
    <col min="12580" max="12580" width="15" style="181" customWidth="1"/>
    <col min="12581" max="12581" width="14.33203125" style="181" customWidth="1"/>
    <col min="12582" max="12582" width="13.44140625" style="181" customWidth="1"/>
    <col min="12583" max="12583" width="15.88671875" style="181" customWidth="1"/>
    <col min="12584" max="12584" width="14.6640625" style="181" customWidth="1"/>
    <col min="12585" max="12585" width="14.5546875" style="181" customWidth="1"/>
    <col min="12586" max="12586" width="15.44140625" style="181" customWidth="1"/>
    <col min="12587" max="12587" width="15.6640625" style="181" customWidth="1"/>
    <col min="12588" max="12588" width="15.88671875" style="181" customWidth="1"/>
    <col min="12589" max="12589" width="15.44140625" style="181" customWidth="1"/>
    <col min="12590" max="12590" width="11.5546875" style="181" customWidth="1"/>
    <col min="12591" max="12591" width="11.44140625" style="181" customWidth="1"/>
    <col min="12592" max="12800" width="9" style="181"/>
    <col min="12801" max="12801" width="3.88671875" style="181" customWidth="1"/>
    <col min="12802" max="12802" width="9.33203125" style="181" customWidth="1"/>
    <col min="12803" max="12803" width="18.88671875" style="181" customWidth="1"/>
    <col min="12804" max="12804" width="5.44140625" style="181" customWidth="1"/>
    <col min="12805" max="12805" width="9.44140625" style="181" customWidth="1"/>
    <col min="12806" max="12806" width="8.6640625" style="181" customWidth="1"/>
    <col min="12807" max="12807" width="10.33203125" style="181" customWidth="1"/>
    <col min="12808" max="12808" width="9" style="181"/>
    <col min="12809" max="12809" width="9.88671875" style="181" customWidth="1"/>
    <col min="12810" max="12813" width="0" style="181" hidden="1" customWidth="1"/>
    <col min="12814" max="12814" width="7.88671875" style="181" customWidth="1"/>
    <col min="12815" max="12815" width="9.5546875" style="181" customWidth="1"/>
    <col min="12816" max="12816" width="10.33203125" style="181" customWidth="1"/>
    <col min="12817" max="12817" width="12.33203125" style="181" customWidth="1"/>
    <col min="12818" max="12818" width="13.33203125" style="181" customWidth="1"/>
    <col min="12819" max="12819" width="10.109375" style="181" customWidth="1"/>
    <col min="12820" max="12820" width="9.33203125" style="181" customWidth="1"/>
    <col min="12821" max="12821" width="12.33203125" style="181" customWidth="1"/>
    <col min="12822" max="12822" width="9.6640625" style="181" customWidth="1"/>
    <col min="12823" max="12823" width="10.44140625" style="181" customWidth="1"/>
    <col min="12824" max="12824" width="12.44140625" style="181" customWidth="1"/>
    <col min="12825" max="12825" width="12.6640625" style="181" customWidth="1"/>
    <col min="12826" max="12826" width="11.109375" style="181" customWidth="1"/>
    <col min="12827" max="12827" width="12" style="181" customWidth="1"/>
    <col min="12828" max="12828" width="11.6640625" style="181" customWidth="1"/>
    <col min="12829" max="12829" width="12.5546875" style="181" customWidth="1"/>
    <col min="12830" max="12830" width="13.109375" style="181" customWidth="1"/>
    <col min="12831" max="12831" width="13.88671875" style="181" customWidth="1"/>
    <col min="12832" max="12832" width="14.109375" style="181" customWidth="1"/>
    <col min="12833" max="12833" width="14.44140625" style="181" customWidth="1"/>
    <col min="12834" max="12834" width="13.6640625" style="181" customWidth="1"/>
    <col min="12835" max="12835" width="13.109375" style="181" customWidth="1"/>
    <col min="12836" max="12836" width="15" style="181" customWidth="1"/>
    <col min="12837" max="12837" width="14.33203125" style="181" customWidth="1"/>
    <col min="12838" max="12838" width="13.44140625" style="181" customWidth="1"/>
    <col min="12839" max="12839" width="15.88671875" style="181" customWidth="1"/>
    <col min="12840" max="12840" width="14.6640625" style="181" customWidth="1"/>
    <col min="12841" max="12841" width="14.5546875" style="181" customWidth="1"/>
    <col min="12842" max="12842" width="15.44140625" style="181" customWidth="1"/>
    <col min="12843" max="12843" width="15.6640625" style="181" customWidth="1"/>
    <col min="12844" max="12844" width="15.88671875" style="181" customWidth="1"/>
    <col min="12845" max="12845" width="15.44140625" style="181" customWidth="1"/>
    <col min="12846" max="12846" width="11.5546875" style="181" customWidth="1"/>
    <col min="12847" max="12847" width="11.44140625" style="181" customWidth="1"/>
    <col min="12848" max="13056" width="9" style="181"/>
    <col min="13057" max="13057" width="3.88671875" style="181" customWidth="1"/>
    <col min="13058" max="13058" width="9.33203125" style="181" customWidth="1"/>
    <col min="13059" max="13059" width="18.88671875" style="181" customWidth="1"/>
    <col min="13060" max="13060" width="5.44140625" style="181" customWidth="1"/>
    <col min="13061" max="13061" width="9.44140625" style="181" customWidth="1"/>
    <col min="13062" max="13062" width="8.6640625" style="181" customWidth="1"/>
    <col min="13063" max="13063" width="10.33203125" style="181" customWidth="1"/>
    <col min="13064" max="13064" width="9" style="181"/>
    <col min="13065" max="13065" width="9.88671875" style="181" customWidth="1"/>
    <col min="13066" max="13069" width="0" style="181" hidden="1" customWidth="1"/>
    <col min="13070" max="13070" width="7.88671875" style="181" customWidth="1"/>
    <col min="13071" max="13071" width="9.5546875" style="181" customWidth="1"/>
    <col min="13072" max="13072" width="10.33203125" style="181" customWidth="1"/>
    <col min="13073" max="13073" width="12.33203125" style="181" customWidth="1"/>
    <col min="13074" max="13074" width="13.33203125" style="181" customWidth="1"/>
    <col min="13075" max="13075" width="10.109375" style="181" customWidth="1"/>
    <col min="13076" max="13076" width="9.33203125" style="181" customWidth="1"/>
    <col min="13077" max="13077" width="12.33203125" style="181" customWidth="1"/>
    <col min="13078" max="13078" width="9.6640625" style="181" customWidth="1"/>
    <col min="13079" max="13079" width="10.44140625" style="181" customWidth="1"/>
    <col min="13080" max="13080" width="12.44140625" style="181" customWidth="1"/>
    <col min="13081" max="13081" width="12.6640625" style="181" customWidth="1"/>
    <col min="13082" max="13082" width="11.109375" style="181" customWidth="1"/>
    <col min="13083" max="13083" width="12" style="181" customWidth="1"/>
    <col min="13084" max="13084" width="11.6640625" style="181" customWidth="1"/>
    <col min="13085" max="13085" width="12.5546875" style="181" customWidth="1"/>
    <col min="13086" max="13086" width="13.109375" style="181" customWidth="1"/>
    <col min="13087" max="13087" width="13.88671875" style="181" customWidth="1"/>
    <col min="13088" max="13088" width="14.109375" style="181" customWidth="1"/>
    <col min="13089" max="13089" width="14.44140625" style="181" customWidth="1"/>
    <col min="13090" max="13090" width="13.6640625" style="181" customWidth="1"/>
    <col min="13091" max="13091" width="13.109375" style="181" customWidth="1"/>
    <col min="13092" max="13092" width="15" style="181" customWidth="1"/>
    <col min="13093" max="13093" width="14.33203125" style="181" customWidth="1"/>
    <col min="13094" max="13094" width="13.44140625" style="181" customWidth="1"/>
    <col min="13095" max="13095" width="15.88671875" style="181" customWidth="1"/>
    <col min="13096" max="13096" width="14.6640625" style="181" customWidth="1"/>
    <col min="13097" max="13097" width="14.5546875" style="181" customWidth="1"/>
    <col min="13098" max="13098" width="15.44140625" style="181" customWidth="1"/>
    <col min="13099" max="13099" width="15.6640625" style="181" customWidth="1"/>
    <col min="13100" max="13100" width="15.88671875" style="181" customWidth="1"/>
    <col min="13101" max="13101" width="15.44140625" style="181" customWidth="1"/>
    <col min="13102" max="13102" width="11.5546875" style="181" customWidth="1"/>
    <col min="13103" max="13103" width="11.44140625" style="181" customWidth="1"/>
    <col min="13104" max="13312" width="9" style="181"/>
    <col min="13313" max="13313" width="3.88671875" style="181" customWidth="1"/>
    <col min="13314" max="13314" width="9.33203125" style="181" customWidth="1"/>
    <col min="13315" max="13315" width="18.88671875" style="181" customWidth="1"/>
    <col min="13316" max="13316" width="5.44140625" style="181" customWidth="1"/>
    <col min="13317" max="13317" width="9.44140625" style="181" customWidth="1"/>
    <col min="13318" max="13318" width="8.6640625" style="181" customWidth="1"/>
    <col min="13319" max="13319" width="10.33203125" style="181" customWidth="1"/>
    <col min="13320" max="13320" width="9" style="181"/>
    <col min="13321" max="13321" width="9.88671875" style="181" customWidth="1"/>
    <col min="13322" max="13325" width="0" style="181" hidden="1" customWidth="1"/>
    <col min="13326" max="13326" width="7.88671875" style="181" customWidth="1"/>
    <col min="13327" max="13327" width="9.5546875" style="181" customWidth="1"/>
    <col min="13328" max="13328" width="10.33203125" style="181" customWidth="1"/>
    <col min="13329" max="13329" width="12.33203125" style="181" customWidth="1"/>
    <col min="13330" max="13330" width="13.33203125" style="181" customWidth="1"/>
    <col min="13331" max="13331" width="10.109375" style="181" customWidth="1"/>
    <col min="13332" max="13332" width="9.33203125" style="181" customWidth="1"/>
    <col min="13333" max="13333" width="12.33203125" style="181" customWidth="1"/>
    <col min="13334" max="13334" width="9.6640625" style="181" customWidth="1"/>
    <col min="13335" max="13335" width="10.44140625" style="181" customWidth="1"/>
    <col min="13336" max="13336" width="12.44140625" style="181" customWidth="1"/>
    <col min="13337" max="13337" width="12.6640625" style="181" customWidth="1"/>
    <col min="13338" max="13338" width="11.109375" style="181" customWidth="1"/>
    <col min="13339" max="13339" width="12" style="181" customWidth="1"/>
    <col min="13340" max="13340" width="11.6640625" style="181" customWidth="1"/>
    <col min="13341" max="13341" width="12.5546875" style="181" customWidth="1"/>
    <col min="13342" max="13342" width="13.109375" style="181" customWidth="1"/>
    <col min="13343" max="13343" width="13.88671875" style="181" customWidth="1"/>
    <col min="13344" max="13344" width="14.109375" style="181" customWidth="1"/>
    <col min="13345" max="13345" width="14.44140625" style="181" customWidth="1"/>
    <col min="13346" max="13346" width="13.6640625" style="181" customWidth="1"/>
    <col min="13347" max="13347" width="13.109375" style="181" customWidth="1"/>
    <col min="13348" max="13348" width="15" style="181" customWidth="1"/>
    <col min="13349" max="13349" width="14.33203125" style="181" customWidth="1"/>
    <col min="13350" max="13350" width="13.44140625" style="181" customWidth="1"/>
    <col min="13351" max="13351" width="15.88671875" style="181" customWidth="1"/>
    <col min="13352" max="13352" width="14.6640625" style="181" customWidth="1"/>
    <col min="13353" max="13353" width="14.5546875" style="181" customWidth="1"/>
    <col min="13354" max="13354" width="15.44140625" style="181" customWidth="1"/>
    <col min="13355" max="13355" width="15.6640625" style="181" customWidth="1"/>
    <col min="13356" max="13356" width="15.88671875" style="181" customWidth="1"/>
    <col min="13357" max="13357" width="15.44140625" style="181" customWidth="1"/>
    <col min="13358" max="13358" width="11.5546875" style="181" customWidth="1"/>
    <col min="13359" max="13359" width="11.44140625" style="181" customWidth="1"/>
    <col min="13360" max="13568" width="9" style="181"/>
    <col min="13569" max="13569" width="3.88671875" style="181" customWidth="1"/>
    <col min="13570" max="13570" width="9.33203125" style="181" customWidth="1"/>
    <col min="13571" max="13571" width="18.88671875" style="181" customWidth="1"/>
    <col min="13572" max="13572" width="5.44140625" style="181" customWidth="1"/>
    <col min="13573" max="13573" width="9.44140625" style="181" customWidth="1"/>
    <col min="13574" max="13574" width="8.6640625" style="181" customWidth="1"/>
    <col min="13575" max="13575" width="10.33203125" style="181" customWidth="1"/>
    <col min="13576" max="13576" width="9" style="181"/>
    <col min="13577" max="13577" width="9.88671875" style="181" customWidth="1"/>
    <col min="13578" max="13581" width="0" style="181" hidden="1" customWidth="1"/>
    <col min="13582" max="13582" width="7.88671875" style="181" customWidth="1"/>
    <col min="13583" max="13583" width="9.5546875" style="181" customWidth="1"/>
    <col min="13584" max="13584" width="10.33203125" style="181" customWidth="1"/>
    <col min="13585" max="13585" width="12.33203125" style="181" customWidth="1"/>
    <col min="13586" max="13586" width="13.33203125" style="181" customWidth="1"/>
    <col min="13587" max="13587" width="10.109375" style="181" customWidth="1"/>
    <col min="13588" max="13588" width="9.33203125" style="181" customWidth="1"/>
    <col min="13589" max="13589" width="12.33203125" style="181" customWidth="1"/>
    <col min="13590" max="13590" width="9.6640625" style="181" customWidth="1"/>
    <col min="13591" max="13591" width="10.44140625" style="181" customWidth="1"/>
    <col min="13592" max="13592" width="12.44140625" style="181" customWidth="1"/>
    <col min="13593" max="13593" width="12.6640625" style="181" customWidth="1"/>
    <col min="13594" max="13594" width="11.109375" style="181" customWidth="1"/>
    <col min="13595" max="13595" width="12" style="181" customWidth="1"/>
    <col min="13596" max="13596" width="11.6640625" style="181" customWidth="1"/>
    <col min="13597" max="13597" width="12.5546875" style="181" customWidth="1"/>
    <col min="13598" max="13598" width="13.109375" style="181" customWidth="1"/>
    <col min="13599" max="13599" width="13.88671875" style="181" customWidth="1"/>
    <col min="13600" max="13600" width="14.109375" style="181" customWidth="1"/>
    <col min="13601" max="13601" width="14.44140625" style="181" customWidth="1"/>
    <col min="13602" max="13602" width="13.6640625" style="181" customWidth="1"/>
    <col min="13603" max="13603" width="13.109375" style="181" customWidth="1"/>
    <col min="13604" max="13604" width="15" style="181" customWidth="1"/>
    <col min="13605" max="13605" width="14.33203125" style="181" customWidth="1"/>
    <col min="13606" max="13606" width="13.44140625" style="181" customWidth="1"/>
    <col min="13607" max="13607" width="15.88671875" style="181" customWidth="1"/>
    <col min="13608" max="13608" width="14.6640625" style="181" customWidth="1"/>
    <col min="13609" max="13609" width="14.5546875" style="181" customWidth="1"/>
    <col min="13610" max="13610" width="15.44140625" style="181" customWidth="1"/>
    <col min="13611" max="13611" width="15.6640625" style="181" customWidth="1"/>
    <col min="13612" max="13612" width="15.88671875" style="181" customWidth="1"/>
    <col min="13613" max="13613" width="15.44140625" style="181" customWidth="1"/>
    <col min="13614" max="13614" width="11.5546875" style="181" customWidth="1"/>
    <col min="13615" max="13615" width="11.44140625" style="181" customWidth="1"/>
    <col min="13616" max="13824" width="9" style="181"/>
    <col min="13825" max="13825" width="3.88671875" style="181" customWidth="1"/>
    <col min="13826" max="13826" width="9.33203125" style="181" customWidth="1"/>
    <col min="13827" max="13827" width="18.88671875" style="181" customWidth="1"/>
    <col min="13828" max="13828" width="5.44140625" style="181" customWidth="1"/>
    <col min="13829" max="13829" width="9.44140625" style="181" customWidth="1"/>
    <col min="13830" max="13830" width="8.6640625" style="181" customWidth="1"/>
    <col min="13831" max="13831" width="10.33203125" style="181" customWidth="1"/>
    <col min="13832" max="13832" width="9" style="181"/>
    <col min="13833" max="13833" width="9.88671875" style="181" customWidth="1"/>
    <col min="13834" max="13837" width="0" style="181" hidden="1" customWidth="1"/>
    <col min="13838" max="13838" width="7.88671875" style="181" customWidth="1"/>
    <col min="13839" max="13839" width="9.5546875" style="181" customWidth="1"/>
    <col min="13840" max="13840" width="10.33203125" style="181" customWidth="1"/>
    <col min="13841" max="13841" width="12.33203125" style="181" customWidth="1"/>
    <col min="13842" max="13842" width="13.33203125" style="181" customWidth="1"/>
    <col min="13843" max="13843" width="10.109375" style="181" customWidth="1"/>
    <col min="13844" max="13844" width="9.33203125" style="181" customWidth="1"/>
    <col min="13845" max="13845" width="12.33203125" style="181" customWidth="1"/>
    <col min="13846" max="13846" width="9.6640625" style="181" customWidth="1"/>
    <col min="13847" max="13847" width="10.44140625" style="181" customWidth="1"/>
    <col min="13848" max="13848" width="12.44140625" style="181" customWidth="1"/>
    <col min="13849" max="13849" width="12.6640625" style="181" customWidth="1"/>
    <col min="13850" max="13850" width="11.109375" style="181" customWidth="1"/>
    <col min="13851" max="13851" width="12" style="181" customWidth="1"/>
    <col min="13852" max="13852" width="11.6640625" style="181" customWidth="1"/>
    <col min="13853" max="13853" width="12.5546875" style="181" customWidth="1"/>
    <col min="13854" max="13854" width="13.109375" style="181" customWidth="1"/>
    <col min="13855" max="13855" width="13.88671875" style="181" customWidth="1"/>
    <col min="13856" max="13856" width="14.109375" style="181" customWidth="1"/>
    <col min="13857" max="13857" width="14.44140625" style="181" customWidth="1"/>
    <col min="13858" max="13858" width="13.6640625" style="181" customWidth="1"/>
    <col min="13859" max="13859" width="13.109375" style="181" customWidth="1"/>
    <col min="13860" max="13860" width="15" style="181" customWidth="1"/>
    <col min="13861" max="13861" width="14.33203125" style="181" customWidth="1"/>
    <col min="13862" max="13862" width="13.44140625" style="181" customWidth="1"/>
    <col min="13863" max="13863" width="15.88671875" style="181" customWidth="1"/>
    <col min="13864" max="13864" width="14.6640625" style="181" customWidth="1"/>
    <col min="13865" max="13865" width="14.5546875" style="181" customWidth="1"/>
    <col min="13866" max="13866" width="15.44140625" style="181" customWidth="1"/>
    <col min="13867" max="13867" width="15.6640625" style="181" customWidth="1"/>
    <col min="13868" max="13868" width="15.88671875" style="181" customWidth="1"/>
    <col min="13869" max="13869" width="15.44140625" style="181" customWidth="1"/>
    <col min="13870" max="13870" width="11.5546875" style="181" customWidth="1"/>
    <col min="13871" max="13871" width="11.44140625" style="181" customWidth="1"/>
    <col min="13872" max="14080" width="9" style="181"/>
    <col min="14081" max="14081" width="3.88671875" style="181" customWidth="1"/>
    <col min="14082" max="14082" width="9.33203125" style="181" customWidth="1"/>
    <col min="14083" max="14083" width="18.88671875" style="181" customWidth="1"/>
    <col min="14084" max="14084" width="5.44140625" style="181" customWidth="1"/>
    <col min="14085" max="14085" width="9.44140625" style="181" customWidth="1"/>
    <col min="14086" max="14086" width="8.6640625" style="181" customWidth="1"/>
    <col min="14087" max="14087" width="10.33203125" style="181" customWidth="1"/>
    <col min="14088" max="14088" width="9" style="181"/>
    <col min="14089" max="14089" width="9.88671875" style="181" customWidth="1"/>
    <col min="14090" max="14093" width="0" style="181" hidden="1" customWidth="1"/>
    <col min="14094" max="14094" width="7.88671875" style="181" customWidth="1"/>
    <col min="14095" max="14095" width="9.5546875" style="181" customWidth="1"/>
    <col min="14096" max="14096" width="10.33203125" style="181" customWidth="1"/>
    <col min="14097" max="14097" width="12.33203125" style="181" customWidth="1"/>
    <col min="14098" max="14098" width="13.33203125" style="181" customWidth="1"/>
    <col min="14099" max="14099" width="10.109375" style="181" customWidth="1"/>
    <col min="14100" max="14100" width="9.33203125" style="181" customWidth="1"/>
    <col min="14101" max="14101" width="12.33203125" style="181" customWidth="1"/>
    <col min="14102" max="14102" width="9.6640625" style="181" customWidth="1"/>
    <col min="14103" max="14103" width="10.44140625" style="181" customWidth="1"/>
    <col min="14104" max="14104" width="12.44140625" style="181" customWidth="1"/>
    <col min="14105" max="14105" width="12.6640625" style="181" customWidth="1"/>
    <col min="14106" max="14106" width="11.109375" style="181" customWidth="1"/>
    <col min="14107" max="14107" width="12" style="181" customWidth="1"/>
    <col min="14108" max="14108" width="11.6640625" style="181" customWidth="1"/>
    <col min="14109" max="14109" width="12.5546875" style="181" customWidth="1"/>
    <col min="14110" max="14110" width="13.109375" style="181" customWidth="1"/>
    <col min="14111" max="14111" width="13.88671875" style="181" customWidth="1"/>
    <col min="14112" max="14112" width="14.109375" style="181" customWidth="1"/>
    <col min="14113" max="14113" width="14.44140625" style="181" customWidth="1"/>
    <col min="14114" max="14114" width="13.6640625" style="181" customWidth="1"/>
    <col min="14115" max="14115" width="13.109375" style="181" customWidth="1"/>
    <col min="14116" max="14116" width="15" style="181" customWidth="1"/>
    <col min="14117" max="14117" width="14.33203125" style="181" customWidth="1"/>
    <col min="14118" max="14118" width="13.44140625" style="181" customWidth="1"/>
    <col min="14119" max="14119" width="15.88671875" style="181" customWidth="1"/>
    <col min="14120" max="14120" width="14.6640625" style="181" customWidth="1"/>
    <col min="14121" max="14121" width="14.5546875" style="181" customWidth="1"/>
    <col min="14122" max="14122" width="15.44140625" style="181" customWidth="1"/>
    <col min="14123" max="14123" width="15.6640625" style="181" customWidth="1"/>
    <col min="14124" max="14124" width="15.88671875" style="181" customWidth="1"/>
    <col min="14125" max="14125" width="15.44140625" style="181" customWidth="1"/>
    <col min="14126" max="14126" width="11.5546875" style="181" customWidth="1"/>
    <col min="14127" max="14127" width="11.44140625" style="181" customWidth="1"/>
    <col min="14128" max="14336" width="9" style="181"/>
    <col min="14337" max="14337" width="3.88671875" style="181" customWidth="1"/>
    <col min="14338" max="14338" width="9.33203125" style="181" customWidth="1"/>
    <col min="14339" max="14339" width="18.88671875" style="181" customWidth="1"/>
    <col min="14340" max="14340" width="5.44140625" style="181" customWidth="1"/>
    <col min="14341" max="14341" width="9.44140625" style="181" customWidth="1"/>
    <col min="14342" max="14342" width="8.6640625" style="181" customWidth="1"/>
    <col min="14343" max="14343" width="10.33203125" style="181" customWidth="1"/>
    <col min="14344" max="14344" width="9" style="181"/>
    <col min="14345" max="14345" width="9.88671875" style="181" customWidth="1"/>
    <col min="14346" max="14349" width="0" style="181" hidden="1" customWidth="1"/>
    <col min="14350" max="14350" width="7.88671875" style="181" customWidth="1"/>
    <col min="14351" max="14351" width="9.5546875" style="181" customWidth="1"/>
    <col min="14352" max="14352" width="10.33203125" style="181" customWidth="1"/>
    <col min="14353" max="14353" width="12.33203125" style="181" customWidth="1"/>
    <col min="14354" max="14354" width="13.33203125" style="181" customWidth="1"/>
    <col min="14355" max="14355" width="10.109375" style="181" customWidth="1"/>
    <col min="14356" max="14356" width="9.33203125" style="181" customWidth="1"/>
    <col min="14357" max="14357" width="12.33203125" style="181" customWidth="1"/>
    <col min="14358" max="14358" width="9.6640625" style="181" customWidth="1"/>
    <col min="14359" max="14359" width="10.44140625" style="181" customWidth="1"/>
    <col min="14360" max="14360" width="12.44140625" style="181" customWidth="1"/>
    <col min="14361" max="14361" width="12.6640625" style="181" customWidth="1"/>
    <col min="14362" max="14362" width="11.109375" style="181" customWidth="1"/>
    <col min="14363" max="14363" width="12" style="181" customWidth="1"/>
    <col min="14364" max="14364" width="11.6640625" style="181" customWidth="1"/>
    <col min="14365" max="14365" width="12.5546875" style="181" customWidth="1"/>
    <col min="14366" max="14366" width="13.109375" style="181" customWidth="1"/>
    <col min="14367" max="14367" width="13.88671875" style="181" customWidth="1"/>
    <col min="14368" max="14368" width="14.109375" style="181" customWidth="1"/>
    <col min="14369" max="14369" width="14.44140625" style="181" customWidth="1"/>
    <col min="14370" max="14370" width="13.6640625" style="181" customWidth="1"/>
    <col min="14371" max="14371" width="13.109375" style="181" customWidth="1"/>
    <col min="14372" max="14372" width="15" style="181" customWidth="1"/>
    <col min="14373" max="14373" width="14.33203125" style="181" customWidth="1"/>
    <col min="14374" max="14374" width="13.44140625" style="181" customWidth="1"/>
    <col min="14375" max="14375" width="15.88671875" style="181" customWidth="1"/>
    <col min="14376" max="14376" width="14.6640625" style="181" customWidth="1"/>
    <col min="14377" max="14377" width="14.5546875" style="181" customWidth="1"/>
    <col min="14378" max="14378" width="15.44140625" style="181" customWidth="1"/>
    <col min="14379" max="14379" width="15.6640625" style="181" customWidth="1"/>
    <col min="14380" max="14380" width="15.88671875" style="181" customWidth="1"/>
    <col min="14381" max="14381" width="15.44140625" style="181" customWidth="1"/>
    <col min="14382" max="14382" width="11.5546875" style="181" customWidth="1"/>
    <col min="14383" max="14383" width="11.44140625" style="181" customWidth="1"/>
    <col min="14384" max="14592" width="9" style="181"/>
    <col min="14593" max="14593" width="3.88671875" style="181" customWidth="1"/>
    <col min="14594" max="14594" width="9.33203125" style="181" customWidth="1"/>
    <col min="14595" max="14595" width="18.88671875" style="181" customWidth="1"/>
    <col min="14596" max="14596" width="5.44140625" style="181" customWidth="1"/>
    <col min="14597" max="14597" width="9.44140625" style="181" customWidth="1"/>
    <col min="14598" max="14598" width="8.6640625" style="181" customWidth="1"/>
    <col min="14599" max="14599" width="10.33203125" style="181" customWidth="1"/>
    <col min="14600" max="14600" width="9" style="181"/>
    <col min="14601" max="14601" width="9.88671875" style="181" customWidth="1"/>
    <col min="14602" max="14605" width="0" style="181" hidden="1" customWidth="1"/>
    <col min="14606" max="14606" width="7.88671875" style="181" customWidth="1"/>
    <col min="14607" max="14607" width="9.5546875" style="181" customWidth="1"/>
    <col min="14608" max="14608" width="10.33203125" style="181" customWidth="1"/>
    <col min="14609" max="14609" width="12.33203125" style="181" customWidth="1"/>
    <col min="14610" max="14610" width="13.33203125" style="181" customWidth="1"/>
    <col min="14611" max="14611" width="10.109375" style="181" customWidth="1"/>
    <col min="14612" max="14612" width="9.33203125" style="181" customWidth="1"/>
    <col min="14613" max="14613" width="12.33203125" style="181" customWidth="1"/>
    <col min="14614" max="14614" width="9.6640625" style="181" customWidth="1"/>
    <col min="14615" max="14615" width="10.44140625" style="181" customWidth="1"/>
    <col min="14616" max="14616" width="12.44140625" style="181" customWidth="1"/>
    <col min="14617" max="14617" width="12.6640625" style="181" customWidth="1"/>
    <col min="14618" max="14618" width="11.109375" style="181" customWidth="1"/>
    <col min="14619" max="14619" width="12" style="181" customWidth="1"/>
    <col min="14620" max="14620" width="11.6640625" style="181" customWidth="1"/>
    <col min="14621" max="14621" width="12.5546875" style="181" customWidth="1"/>
    <col min="14622" max="14622" width="13.109375" style="181" customWidth="1"/>
    <col min="14623" max="14623" width="13.88671875" style="181" customWidth="1"/>
    <col min="14624" max="14624" width="14.109375" style="181" customWidth="1"/>
    <col min="14625" max="14625" width="14.44140625" style="181" customWidth="1"/>
    <col min="14626" max="14626" width="13.6640625" style="181" customWidth="1"/>
    <col min="14627" max="14627" width="13.109375" style="181" customWidth="1"/>
    <col min="14628" max="14628" width="15" style="181" customWidth="1"/>
    <col min="14629" max="14629" width="14.33203125" style="181" customWidth="1"/>
    <col min="14630" max="14630" width="13.44140625" style="181" customWidth="1"/>
    <col min="14631" max="14631" width="15.88671875" style="181" customWidth="1"/>
    <col min="14632" max="14632" width="14.6640625" style="181" customWidth="1"/>
    <col min="14633" max="14633" width="14.5546875" style="181" customWidth="1"/>
    <col min="14634" max="14634" width="15.44140625" style="181" customWidth="1"/>
    <col min="14635" max="14635" width="15.6640625" style="181" customWidth="1"/>
    <col min="14636" max="14636" width="15.88671875" style="181" customWidth="1"/>
    <col min="14637" max="14637" width="15.44140625" style="181" customWidth="1"/>
    <col min="14638" max="14638" width="11.5546875" style="181" customWidth="1"/>
    <col min="14639" max="14639" width="11.44140625" style="181" customWidth="1"/>
    <col min="14640" max="14848" width="9" style="181"/>
    <col min="14849" max="14849" width="3.88671875" style="181" customWidth="1"/>
    <col min="14850" max="14850" width="9.33203125" style="181" customWidth="1"/>
    <col min="14851" max="14851" width="18.88671875" style="181" customWidth="1"/>
    <col min="14852" max="14852" width="5.44140625" style="181" customWidth="1"/>
    <col min="14853" max="14853" width="9.44140625" style="181" customWidth="1"/>
    <col min="14854" max="14854" width="8.6640625" style="181" customWidth="1"/>
    <col min="14855" max="14855" width="10.33203125" style="181" customWidth="1"/>
    <col min="14856" max="14856" width="9" style="181"/>
    <col min="14857" max="14857" width="9.88671875" style="181" customWidth="1"/>
    <col min="14858" max="14861" width="0" style="181" hidden="1" customWidth="1"/>
    <col min="14862" max="14862" width="7.88671875" style="181" customWidth="1"/>
    <col min="14863" max="14863" width="9.5546875" style="181" customWidth="1"/>
    <col min="14864" max="14864" width="10.33203125" style="181" customWidth="1"/>
    <col min="14865" max="14865" width="12.33203125" style="181" customWidth="1"/>
    <col min="14866" max="14866" width="13.33203125" style="181" customWidth="1"/>
    <col min="14867" max="14867" width="10.109375" style="181" customWidth="1"/>
    <col min="14868" max="14868" width="9.33203125" style="181" customWidth="1"/>
    <col min="14869" max="14869" width="12.33203125" style="181" customWidth="1"/>
    <col min="14870" max="14870" width="9.6640625" style="181" customWidth="1"/>
    <col min="14871" max="14871" width="10.44140625" style="181" customWidth="1"/>
    <col min="14872" max="14872" width="12.44140625" style="181" customWidth="1"/>
    <col min="14873" max="14873" width="12.6640625" style="181" customWidth="1"/>
    <col min="14874" max="14874" width="11.109375" style="181" customWidth="1"/>
    <col min="14875" max="14875" width="12" style="181" customWidth="1"/>
    <col min="14876" max="14876" width="11.6640625" style="181" customWidth="1"/>
    <col min="14877" max="14877" width="12.5546875" style="181" customWidth="1"/>
    <col min="14878" max="14878" width="13.109375" style="181" customWidth="1"/>
    <col min="14879" max="14879" width="13.88671875" style="181" customWidth="1"/>
    <col min="14880" max="14880" width="14.109375" style="181" customWidth="1"/>
    <col min="14881" max="14881" width="14.44140625" style="181" customWidth="1"/>
    <col min="14882" max="14882" width="13.6640625" style="181" customWidth="1"/>
    <col min="14883" max="14883" width="13.109375" style="181" customWidth="1"/>
    <col min="14884" max="14884" width="15" style="181" customWidth="1"/>
    <col min="14885" max="14885" width="14.33203125" style="181" customWidth="1"/>
    <col min="14886" max="14886" width="13.44140625" style="181" customWidth="1"/>
    <col min="14887" max="14887" width="15.88671875" style="181" customWidth="1"/>
    <col min="14888" max="14888" width="14.6640625" style="181" customWidth="1"/>
    <col min="14889" max="14889" width="14.5546875" style="181" customWidth="1"/>
    <col min="14890" max="14890" width="15.44140625" style="181" customWidth="1"/>
    <col min="14891" max="14891" width="15.6640625" style="181" customWidth="1"/>
    <col min="14892" max="14892" width="15.88671875" style="181" customWidth="1"/>
    <col min="14893" max="14893" width="15.44140625" style="181" customWidth="1"/>
    <col min="14894" max="14894" width="11.5546875" style="181" customWidth="1"/>
    <col min="14895" max="14895" width="11.44140625" style="181" customWidth="1"/>
    <col min="14896" max="15104" width="9" style="181"/>
    <col min="15105" max="15105" width="3.88671875" style="181" customWidth="1"/>
    <col min="15106" max="15106" width="9.33203125" style="181" customWidth="1"/>
    <col min="15107" max="15107" width="18.88671875" style="181" customWidth="1"/>
    <col min="15108" max="15108" width="5.44140625" style="181" customWidth="1"/>
    <col min="15109" max="15109" width="9.44140625" style="181" customWidth="1"/>
    <col min="15110" max="15110" width="8.6640625" style="181" customWidth="1"/>
    <col min="15111" max="15111" width="10.33203125" style="181" customWidth="1"/>
    <col min="15112" max="15112" width="9" style="181"/>
    <col min="15113" max="15113" width="9.88671875" style="181" customWidth="1"/>
    <col min="15114" max="15117" width="0" style="181" hidden="1" customWidth="1"/>
    <col min="15118" max="15118" width="7.88671875" style="181" customWidth="1"/>
    <col min="15119" max="15119" width="9.5546875" style="181" customWidth="1"/>
    <col min="15120" max="15120" width="10.33203125" style="181" customWidth="1"/>
    <col min="15121" max="15121" width="12.33203125" style="181" customWidth="1"/>
    <col min="15122" max="15122" width="13.33203125" style="181" customWidth="1"/>
    <col min="15123" max="15123" width="10.109375" style="181" customWidth="1"/>
    <col min="15124" max="15124" width="9.33203125" style="181" customWidth="1"/>
    <col min="15125" max="15125" width="12.33203125" style="181" customWidth="1"/>
    <col min="15126" max="15126" width="9.6640625" style="181" customWidth="1"/>
    <col min="15127" max="15127" width="10.44140625" style="181" customWidth="1"/>
    <col min="15128" max="15128" width="12.44140625" style="181" customWidth="1"/>
    <col min="15129" max="15129" width="12.6640625" style="181" customWidth="1"/>
    <col min="15130" max="15130" width="11.109375" style="181" customWidth="1"/>
    <col min="15131" max="15131" width="12" style="181" customWidth="1"/>
    <col min="15132" max="15132" width="11.6640625" style="181" customWidth="1"/>
    <col min="15133" max="15133" width="12.5546875" style="181" customWidth="1"/>
    <col min="15134" max="15134" width="13.109375" style="181" customWidth="1"/>
    <col min="15135" max="15135" width="13.88671875" style="181" customWidth="1"/>
    <col min="15136" max="15136" width="14.109375" style="181" customWidth="1"/>
    <col min="15137" max="15137" width="14.44140625" style="181" customWidth="1"/>
    <col min="15138" max="15138" width="13.6640625" style="181" customWidth="1"/>
    <col min="15139" max="15139" width="13.109375" style="181" customWidth="1"/>
    <col min="15140" max="15140" width="15" style="181" customWidth="1"/>
    <col min="15141" max="15141" width="14.33203125" style="181" customWidth="1"/>
    <col min="15142" max="15142" width="13.44140625" style="181" customWidth="1"/>
    <col min="15143" max="15143" width="15.88671875" style="181" customWidth="1"/>
    <col min="15144" max="15144" width="14.6640625" style="181" customWidth="1"/>
    <col min="15145" max="15145" width="14.5546875" style="181" customWidth="1"/>
    <col min="15146" max="15146" width="15.44140625" style="181" customWidth="1"/>
    <col min="15147" max="15147" width="15.6640625" style="181" customWidth="1"/>
    <col min="15148" max="15148" width="15.88671875" style="181" customWidth="1"/>
    <col min="15149" max="15149" width="15.44140625" style="181" customWidth="1"/>
    <col min="15150" max="15150" width="11.5546875" style="181" customWidth="1"/>
    <col min="15151" max="15151" width="11.44140625" style="181" customWidth="1"/>
    <col min="15152" max="15360" width="9" style="181"/>
    <col min="15361" max="15361" width="3.88671875" style="181" customWidth="1"/>
    <col min="15362" max="15362" width="9.33203125" style="181" customWidth="1"/>
    <col min="15363" max="15363" width="18.88671875" style="181" customWidth="1"/>
    <col min="15364" max="15364" width="5.44140625" style="181" customWidth="1"/>
    <col min="15365" max="15365" width="9.44140625" style="181" customWidth="1"/>
    <col min="15366" max="15366" width="8.6640625" style="181" customWidth="1"/>
    <col min="15367" max="15367" width="10.33203125" style="181" customWidth="1"/>
    <col min="15368" max="15368" width="9" style="181"/>
    <col min="15369" max="15369" width="9.88671875" style="181" customWidth="1"/>
    <col min="15370" max="15373" width="0" style="181" hidden="1" customWidth="1"/>
    <col min="15374" max="15374" width="7.88671875" style="181" customWidth="1"/>
    <col min="15375" max="15375" width="9.5546875" style="181" customWidth="1"/>
    <col min="15376" max="15376" width="10.33203125" style="181" customWidth="1"/>
    <col min="15377" max="15377" width="12.33203125" style="181" customWidth="1"/>
    <col min="15378" max="15378" width="13.33203125" style="181" customWidth="1"/>
    <col min="15379" max="15379" width="10.109375" style="181" customWidth="1"/>
    <col min="15380" max="15380" width="9.33203125" style="181" customWidth="1"/>
    <col min="15381" max="15381" width="12.33203125" style="181" customWidth="1"/>
    <col min="15382" max="15382" width="9.6640625" style="181" customWidth="1"/>
    <col min="15383" max="15383" width="10.44140625" style="181" customWidth="1"/>
    <col min="15384" max="15384" width="12.44140625" style="181" customWidth="1"/>
    <col min="15385" max="15385" width="12.6640625" style="181" customWidth="1"/>
    <col min="15386" max="15386" width="11.109375" style="181" customWidth="1"/>
    <col min="15387" max="15387" width="12" style="181" customWidth="1"/>
    <col min="15388" max="15388" width="11.6640625" style="181" customWidth="1"/>
    <col min="15389" max="15389" width="12.5546875" style="181" customWidth="1"/>
    <col min="15390" max="15390" width="13.109375" style="181" customWidth="1"/>
    <col min="15391" max="15391" width="13.88671875" style="181" customWidth="1"/>
    <col min="15392" max="15392" width="14.109375" style="181" customWidth="1"/>
    <col min="15393" max="15393" width="14.44140625" style="181" customWidth="1"/>
    <col min="15394" max="15394" width="13.6640625" style="181" customWidth="1"/>
    <col min="15395" max="15395" width="13.109375" style="181" customWidth="1"/>
    <col min="15396" max="15396" width="15" style="181" customWidth="1"/>
    <col min="15397" max="15397" width="14.33203125" style="181" customWidth="1"/>
    <col min="15398" max="15398" width="13.44140625" style="181" customWidth="1"/>
    <col min="15399" max="15399" width="15.88671875" style="181" customWidth="1"/>
    <col min="15400" max="15400" width="14.6640625" style="181" customWidth="1"/>
    <col min="15401" max="15401" width="14.5546875" style="181" customWidth="1"/>
    <col min="15402" max="15402" width="15.44140625" style="181" customWidth="1"/>
    <col min="15403" max="15403" width="15.6640625" style="181" customWidth="1"/>
    <col min="15404" max="15404" width="15.88671875" style="181" customWidth="1"/>
    <col min="15405" max="15405" width="15.44140625" style="181" customWidth="1"/>
    <col min="15406" max="15406" width="11.5546875" style="181" customWidth="1"/>
    <col min="15407" max="15407" width="11.44140625" style="181" customWidth="1"/>
    <col min="15408" max="15616" width="9" style="181"/>
    <col min="15617" max="15617" width="3.88671875" style="181" customWidth="1"/>
    <col min="15618" max="15618" width="9.33203125" style="181" customWidth="1"/>
    <col min="15619" max="15619" width="18.88671875" style="181" customWidth="1"/>
    <col min="15620" max="15620" width="5.44140625" style="181" customWidth="1"/>
    <col min="15621" max="15621" width="9.44140625" style="181" customWidth="1"/>
    <col min="15622" max="15622" width="8.6640625" style="181" customWidth="1"/>
    <col min="15623" max="15623" width="10.33203125" style="181" customWidth="1"/>
    <col min="15624" max="15624" width="9" style="181"/>
    <col min="15625" max="15625" width="9.88671875" style="181" customWidth="1"/>
    <col min="15626" max="15629" width="0" style="181" hidden="1" customWidth="1"/>
    <col min="15630" max="15630" width="7.88671875" style="181" customWidth="1"/>
    <col min="15631" max="15631" width="9.5546875" style="181" customWidth="1"/>
    <col min="15632" max="15632" width="10.33203125" style="181" customWidth="1"/>
    <col min="15633" max="15633" width="12.33203125" style="181" customWidth="1"/>
    <col min="15634" max="15634" width="13.33203125" style="181" customWidth="1"/>
    <col min="15635" max="15635" width="10.109375" style="181" customWidth="1"/>
    <col min="15636" max="15636" width="9.33203125" style="181" customWidth="1"/>
    <col min="15637" max="15637" width="12.33203125" style="181" customWidth="1"/>
    <col min="15638" max="15638" width="9.6640625" style="181" customWidth="1"/>
    <col min="15639" max="15639" width="10.44140625" style="181" customWidth="1"/>
    <col min="15640" max="15640" width="12.44140625" style="181" customWidth="1"/>
    <col min="15641" max="15641" width="12.6640625" style="181" customWidth="1"/>
    <col min="15642" max="15642" width="11.109375" style="181" customWidth="1"/>
    <col min="15643" max="15643" width="12" style="181" customWidth="1"/>
    <col min="15644" max="15644" width="11.6640625" style="181" customWidth="1"/>
    <col min="15645" max="15645" width="12.5546875" style="181" customWidth="1"/>
    <col min="15646" max="15646" width="13.109375" style="181" customWidth="1"/>
    <col min="15647" max="15647" width="13.88671875" style="181" customWidth="1"/>
    <col min="15648" max="15648" width="14.109375" style="181" customWidth="1"/>
    <col min="15649" max="15649" width="14.44140625" style="181" customWidth="1"/>
    <col min="15650" max="15650" width="13.6640625" style="181" customWidth="1"/>
    <col min="15651" max="15651" width="13.109375" style="181" customWidth="1"/>
    <col min="15652" max="15652" width="15" style="181" customWidth="1"/>
    <col min="15653" max="15653" width="14.33203125" style="181" customWidth="1"/>
    <col min="15654" max="15654" width="13.44140625" style="181" customWidth="1"/>
    <col min="15655" max="15655" width="15.88671875" style="181" customWidth="1"/>
    <col min="15656" max="15656" width="14.6640625" style="181" customWidth="1"/>
    <col min="15657" max="15657" width="14.5546875" style="181" customWidth="1"/>
    <col min="15658" max="15658" width="15.44140625" style="181" customWidth="1"/>
    <col min="15659" max="15659" width="15.6640625" style="181" customWidth="1"/>
    <col min="15660" max="15660" width="15.88671875" style="181" customWidth="1"/>
    <col min="15661" max="15661" width="15.44140625" style="181" customWidth="1"/>
    <col min="15662" max="15662" width="11.5546875" style="181" customWidth="1"/>
    <col min="15663" max="15663" width="11.44140625" style="181" customWidth="1"/>
    <col min="15664" max="15872" width="9" style="181"/>
    <col min="15873" max="15873" width="3.88671875" style="181" customWidth="1"/>
    <col min="15874" max="15874" width="9.33203125" style="181" customWidth="1"/>
    <col min="15875" max="15875" width="18.88671875" style="181" customWidth="1"/>
    <col min="15876" max="15876" width="5.44140625" style="181" customWidth="1"/>
    <col min="15877" max="15877" width="9.44140625" style="181" customWidth="1"/>
    <col min="15878" max="15878" width="8.6640625" style="181" customWidth="1"/>
    <col min="15879" max="15879" width="10.33203125" style="181" customWidth="1"/>
    <col min="15880" max="15880" width="9" style="181"/>
    <col min="15881" max="15881" width="9.88671875" style="181" customWidth="1"/>
    <col min="15882" max="15885" width="0" style="181" hidden="1" customWidth="1"/>
    <col min="15886" max="15886" width="7.88671875" style="181" customWidth="1"/>
    <col min="15887" max="15887" width="9.5546875" style="181" customWidth="1"/>
    <col min="15888" max="15888" width="10.33203125" style="181" customWidth="1"/>
    <col min="15889" max="15889" width="12.33203125" style="181" customWidth="1"/>
    <col min="15890" max="15890" width="13.33203125" style="181" customWidth="1"/>
    <col min="15891" max="15891" width="10.109375" style="181" customWidth="1"/>
    <col min="15892" max="15892" width="9.33203125" style="181" customWidth="1"/>
    <col min="15893" max="15893" width="12.33203125" style="181" customWidth="1"/>
    <col min="15894" max="15894" width="9.6640625" style="181" customWidth="1"/>
    <col min="15895" max="15895" width="10.44140625" style="181" customWidth="1"/>
    <col min="15896" max="15896" width="12.44140625" style="181" customWidth="1"/>
    <col min="15897" max="15897" width="12.6640625" style="181" customWidth="1"/>
    <col min="15898" max="15898" width="11.109375" style="181" customWidth="1"/>
    <col min="15899" max="15899" width="12" style="181" customWidth="1"/>
    <col min="15900" max="15900" width="11.6640625" style="181" customWidth="1"/>
    <col min="15901" max="15901" width="12.5546875" style="181" customWidth="1"/>
    <col min="15902" max="15902" width="13.109375" style="181" customWidth="1"/>
    <col min="15903" max="15903" width="13.88671875" style="181" customWidth="1"/>
    <col min="15904" max="15904" width="14.109375" style="181" customWidth="1"/>
    <col min="15905" max="15905" width="14.44140625" style="181" customWidth="1"/>
    <col min="15906" max="15906" width="13.6640625" style="181" customWidth="1"/>
    <col min="15907" max="15907" width="13.109375" style="181" customWidth="1"/>
    <col min="15908" max="15908" width="15" style="181" customWidth="1"/>
    <col min="15909" max="15909" width="14.33203125" style="181" customWidth="1"/>
    <col min="15910" max="15910" width="13.44140625" style="181" customWidth="1"/>
    <col min="15911" max="15911" width="15.88671875" style="181" customWidth="1"/>
    <col min="15912" max="15912" width="14.6640625" style="181" customWidth="1"/>
    <col min="15913" max="15913" width="14.5546875" style="181" customWidth="1"/>
    <col min="15914" max="15914" width="15.44140625" style="181" customWidth="1"/>
    <col min="15915" max="15915" width="15.6640625" style="181" customWidth="1"/>
    <col min="15916" max="15916" width="15.88671875" style="181" customWidth="1"/>
    <col min="15917" max="15917" width="15.44140625" style="181" customWidth="1"/>
    <col min="15918" max="15918" width="11.5546875" style="181" customWidth="1"/>
    <col min="15919" max="15919" width="11.44140625" style="181" customWidth="1"/>
    <col min="15920" max="16128" width="9" style="181"/>
    <col min="16129" max="16129" width="3.88671875" style="181" customWidth="1"/>
    <col min="16130" max="16130" width="9.33203125" style="181" customWidth="1"/>
    <col min="16131" max="16131" width="18.88671875" style="181" customWidth="1"/>
    <col min="16132" max="16132" width="5.44140625" style="181" customWidth="1"/>
    <col min="16133" max="16133" width="9.44140625" style="181" customWidth="1"/>
    <col min="16134" max="16134" width="8.6640625" style="181" customWidth="1"/>
    <col min="16135" max="16135" width="10.33203125" style="181" customWidth="1"/>
    <col min="16136" max="16136" width="9" style="181"/>
    <col min="16137" max="16137" width="9.88671875" style="181" customWidth="1"/>
    <col min="16138" max="16141" width="0" style="181" hidden="1" customWidth="1"/>
    <col min="16142" max="16142" width="7.88671875" style="181" customWidth="1"/>
    <col min="16143" max="16143" width="9.5546875" style="181" customWidth="1"/>
    <col min="16144" max="16144" width="10.33203125" style="181" customWidth="1"/>
    <col min="16145" max="16145" width="12.33203125" style="181" customWidth="1"/>
    <col min="16146" max="16146" width="13.33203125" style="181" customWidth="1"/>
    <col min="16147" max="16147" width="10.109375" style="181" customWidth="1"/>
    <col min="16148" max="16148" width="9.33203125" style="181" customWidth="1"/>
    <col min="16149" max="16149" width="12.33203125" style="181" customWidth="1"/>
    <col min="16150" max="16150" width="9.6640625" style="181" customWidth="1"/>
    <col min="16151" max="16151" width="10.44140625" style="181" customWidth="1"/>
    <col min="16152" max="16152" width="12.44140625" style="181" customWidth="1"/>
    <col min="16153" max="16153" width="12.6640625" style="181" customWidth="1"/>
    <col min="16154" max="16154" width="11.109375" style="181" customWidth="1"/>
    <col min="16155" max="16155" width="12" style="181" customWidth="1"/>
    <col min="16156" max="16156" width="11.6640625" style="181" customWidth="1"/>
    <col min="16157" max="16157" width="12.5546875" style="181" customWidth="1"/>
    <col min="16158" max="16158" width="13.109375" style="181" customWidth="1"/>
    <col min="16159" max="16159" width="13.88671875" style="181" customWidth="1"/>
    <col min="16160" max="16160" width="14.109375" style="181" customWidth="1"/>
    <col min="16161" max="16161" width="14.44140625" style="181" customWidth="1"/>
    <col min="16162" max="16162" width="13.6640625" style="181" customWidth="1"/>
    <col min="16163" max="16163" width="13.109375" style="181" customWidth="1"/>
    <col min="16164" max="16164" width="15" style="181" customWidth="1"/>
    <col min="16165" max="16165" width="14.33203125" style="181" customWidth="1"/>
    <col min="16166" max="16166" width="13.44140625" style="181" customWidth="1"/>
    <col min="16167" max="16167" width="15.88671875" style="181" customWidth="1"/>
    <col min="16168" max="16168" width="14.6640625" style="181" customWidth="1"/>
    <col min="16169" max="16169" width="14.5546875" style="181" customWidth="1"/>
    <col min="16170" max="16170" width="15.44140625" style="181" customWidth="1"/>
    <col min="16171" max="16171" width="15.6640625" style="181" customWidth="1"/>
    <col min="16172" max="16172" width="15.88671875" style="181" customWidth="1"/>
    <col min="16173" max="16173" width="15.44140625" style="181" customWidth="1"/>
    <col min="16174" max="16174" width="11.5546875" style="181" customWidth="1"/>
    <col min="16175" max="16175" width="11.44140625" style="181" customWidth="1"/>
    <col min="16176" max="16384" width="9" style="181"/>
  </cols>
  <sheetData>
    <row r="1" spans="1:12" x14ac:dyDescent="0.3">
      <c r="H1" s="385" t="s">
        <v>919</v>
      </c>
      <c r="I1" s="366"/>
    </row>
    <row r="2" spans="1:12" x14ac:dyDescent="0.3">
      <c r="H2" s="385" t="s">
        <v>920</v>
      </c>
      <c r="I2" s="385"/>
    </row>
    <row r="3" spans="1:12" x14ac:dyDescent="0.3">
      <c r="H3" s="385" t="s">
        <v>921</v>
      </c>
      <c r="I3" s="385"/>
    </row>
    <row r="4" spans="1:12" x14ac:dyDescent="0.3">
      <c r="A4" s="386" t="s">
        <v>922</v>
      </c>
      <c r="B4" s="386"/>
      <c r="C4" s="387"/>
      <c r="D4" s="387"/>
      <c r="E4" s="387"/>
      <c r="F4" s="387"/>
      <c r="G4" s="387"/>
      <c r="H4" s="387"/>
      <c r="I4" s="387"/>
    </row>
    <row r="5" spans="1:12" ht="14.4" x14ac:dyDescent="0.3">
      <c r="C5" s="384" t="s">
        <v>923</v>
      </c>
      <c r="D5" s="384"/>
      <c r="E5" s="384"/>
      <c r="F5" s="384"/>
      <c r="G5" s="384"/>
      <c r="H5" s="384"/>
      <c r="I5" s="384"/>
    </row>
    <row r="6" spans="1:12" x14ac:dyDescent="0.3">
      <c r="A6" s="386" t="s">
        <v>924</v>
      </c>
      <c r="B6" s="386"/>
      <c r="C6" s="386" t="s">
        <v>925</v>
      </c>
      <c r="D6" s="386"/>
      <c r="E6" s="386"/>
      <c r="F6" s="386"/>
      <c r="G6" s="386"/>
      <c r="H6" s="386"/>
      <c r="I6" s="386"/>
    </row>
    <row r="7" spans="1:12" x14ac:dyDescent="0.3">
      <c r="A7" s="386" t="s">
        <v>926</v>
      </c>
      <c r="B7" s="386"/>
    </row>
    <row r="8" spans="1:12" x14ac:dyDescent="0.3">
      <c r="A8" s="388" t="s">
        <v>927</v>
      </c>
      <c r="B8" s="388"/>
      <c r="C8" s="219"/>
      <c r="D8" s="220"/>
      <c r="G8" s="221"/>
    </row>
    <row r="9" spans="1:12" x14ac:dyDescent="0.3">
      <c r="A9" s="388" t="s">
        <v>928</v>
      </c>
      <c r="B9" s="388"/>
      <c r="C9" s="222"/>
      <c r="D9" s="223"/>
      <c r="E9" s="388" t="s">
        <v>910</v>
      </c>
      <c r="F9" s="388"/>
      <c r="G9" s="221"/>
    </row>
    <row r="10" spans="1:12" x14ac:dyDescent="0.3">
      <c r="A10" s="388" t="s">
        <v>929</v>
      </c>
      <c r="B10" s="388"/>
      <c r="C10" s="219"/>
      <c r="D10" s="220"/>
      <c r="E10" s="221"/>
      <c r="F10" s="221"/>
      <c r="G10" s="221"/>
    </row>
    <row r="11" spans="1:12" ht="14.4" x14ac:dyDescent="0.3">
      <c r="A11" s="388" t="s">
        <v>930</v>
      </c>
      <c r="B11" s="389"/>
      <c r="C11" s="222"/>
      <c r="D11" s="223"/>
      <c r="E11" s="386" t="s">
        <v>910</v>
      </c>
      <c r="F11" s="386"/>
      <c r="G11" s="221"/>
    </row>
    <row r="12" spans="1:12" x14ac:dyDescent="0.3">
      <c r="A12" s="390"/>
      <c r="B12" s="390"/>
      <c r="C12" s="390"/>
      <c r="D12" s="390"/>
      <c r="E12" s="390"/>
      <c r="F12" s="390"/>
      <c r="G12" s="390"/>
      <c r="H12" s="390"/>
      <c r="I12" s="390"/>
    </row>
    <row r="13" spans="1:12" ht="14.4" x14ac:dyDescent="0.25">
      <c r="A13" s="384" t="s">
        <v>931</v>
      </c>
      <c r="B13" s="384"/>
      <c r="C13" s="384"/>
      <c r="D13" s="384"/>
      <c r="E13" s="384"/>
      <c r="F13" s="384"/>
      <c r="G13" s="384"/>
      <c r="H13" s="384"/>
      <c r="I13" s="384"/>
    </row>
    <row r="14" spans="1:12" x14ac:dyDescent="0.3">
      <c r="A14" s="388" t="s">
        <v>932</v>
      </c>
      <c r="B14" s="388"/>
      <c r="C14" s="388"/>
      <c r="D14" s="388"/>
      <c r="E14" s="388"/>
      <c r="F14" s="388"/>
      <c r="G14" s="388"/>
      <c r="H14" s="388"/>
      <c r="I14" s="388"/>
    </row>
    <row r="15" spans="1:12" x14ac:dyDescent="0.3">
      <c r="A15" s="224"/>
      <c r="B15" s="224"/>
      <c r="C15" s="225"/>
      <c r="D15" s="223"/>
      <c r="E15" s="224"/>
      <c r="F15" s="224"/>
      <c r="G15" s="224"/>
      <c r="H15" s="224"/>
      <c r="I15" s="224"/>
    </row>
    <row r="16" spans="1:12" s="226" customFormat="1" x14ac:dyDescent="0.25">
      <c r="A16" s="391" t="s">
        <v>933</v>
      </c>
      <c r="B16" s="391"/>
      <c r="C16" s="391"/>
      <c r="D16" s="391"/>
      <c r="E16" s="391"/>
      <c r="F16" s="391"/>
      <c r="G16" s="391"/>
      <c r="H16" s="391"/>
      <c r="I16" s="391"/>
      <c r="K16" s="217"/>
      <c r="L16" s="218"/>
    </row>
    <row r="17" spans="1:19" ht="29.25" customHeight="1" x14ac:dyDescent="0.25">
      <c r="A17" s="392" t="s">
        <v>408</v>
      </c>
      <c r="B17" s="392"/>
      <c r="C17" s="392"/>
      <c r="D17" s="392"/>
      <c r="E17" s="392"/>
      <c r="F17" s="392"/>
      <c r="G17" s="392"/>
      <c r="H17" s="392"/>
      <c r="I17" s="392"/>
      <c r="J17" s="227"/>
    </row>
    <row r="18" spans="1:19" x14ac:dyDescent="0.3">
      <c r="A18" s="393" t="s">
        <v>934</v>
      </c>
      <c r="B18" s="393"/>
      <c r="C18" s="393"/>
      <c r="D18" s="228"/>
      <c r="E18" s="229"/>
      <c r="F18" s="229"/>
      <c r="G18" s="394" t="s">
        <v>935</v>
      </c>
      <c r="H18" s="394"/>
      <c r="I18" s="394"/>
      <c r="J18" s="227"/>
    </row>
    <row r="19" spans="1:19" x14ac:dyDescent="0.3">
      <c r="A19" s="224"/>
      <c r="B19" s="224"/>
      <c r="C19" s="219"/>
      <c r="D19" s="220"/>
      <c r="E19" s="221"/>
      <c r="F19" s="221"/>
      <c r="G19" s="221"/>
      <c r="J19" s="230" t="s">
        <v>936</v>
      </c>
      <c r="L19" s="395"/>
      <c r="M19" s="395"/>
    </row>
    <row r="20" spans="1:19" s="233" customFormat="1" ht="13.2" x14ac:dyDescent="0.25">
      <c r="A20" s="407" t="s">
        <v>449</v>
      </c>
      <c r="B20" s="409" t="s">
        <v>937</v>
      </c>
      <c r="C20" s="411" t="s">
        <v>938</v>
      </c>
      <c r="D20" s="412"/>
      <c r="E20" s="415" t="s">
        <v>939</v>
      </c>
      <c r="F20" s="416"/>
      <c r="G20" s="416"/>
      <c r="H20" s="417"/>
      <c r="I20" s="411" t="s">
        <v>940</v>
      </c>
      <c r="J20" s="399" t="s">
        <v>941</v>
      </c>
      <c r="K20" s="400"/>
      <c r="L20" s="401" t="s">
        <v>942</v>
      </c>
      <c r="M20" s="231"/>
      <c r="N20" s="231"/>
      <c r="O20" s="231"/>
      <c r="P20" s="232"/>
      <c r="Q20" s="232"/>
      <c r="R20" s="232"/>
      <c r="S20" s="232"/>
    </row>
    <row r="21" spans="1:19" s="233" customFormat="1" ht="39.6" x14ac:dyDescent="0.25">
      <c r="A21" s="408"/>
      <c r="B21" s="410"/>
      <c r="C21" s="413"/>
      <c r="D21" s="414"/>
      <c r="E21" s="234" t="s">
        <v>943</v>
      </c>
      <c r="F21" s="235" t="s">
        <v>944</v>
      </c>
      <c r="G21" s="234" t="s">
        <v>945</v>
      </c>
      <c r="H21" s="235" t="s">
        <v>946</v>
      </c>
      <c r="I21" s="413"/>
      <c r="J21" s="399"/>
      <c r="K21" s="400"/>
      <c r="L21" s="401"/>
      <c r="M21" s="231"/>
      <c r="N21" s="231"/>
      <c r="O21" s="236"/>
      <c r="P21" s="237"/>
      <c r="Q21" s="237"/>
      <c r="R21" s="232"/>
      <c r="S21" s="232"/>
    </row>
    <row r="22" spans="1:19" s="241" customFormat="1" ht="10.8" x14ac:dyDescent="0.25">
      <c r="A22" s="238">
        <v>1</v>
      </c>
      <c r="B22" s="239">
        <v>2</v>
      </c>
      <c r="C22" s="402">
        <v>3</v>
      </c>
      <c r="D22" s="403"/>
      <c r="E22" s="239">
        <v>4</v>
      </c>
      <c r="F22" s="238">
        <v>5</v>
      </c>
      <c r="G22" s="239">
        <v>6</v>
      </c>
      <c r="H22" s="238">
        <v>7</v>
      </c>
      <c r="I22" s="240">
        <v>8</v>
      </c>
      <c r="K22" s="242"/>
      <c r="L22" s="243"/>
    </row>
    <row r="23" spans="1:19" s="233" customFormat="1" ht="13.2" x14ac:dyDescent="0.3">
      <c r="A23" s="244"/>
      <c r="B23" s="244"/>
      <c r="C23" s="245"/>
      <c r="D23" s="246"/>
      <c r="E23" s="244"/>
      <c r="F23" s="244"/>
      <c r="G23" s="244"/>
      <c r="H23" s="244"/>
      <c r="I23" s="244"/>
      <c r="K23" s="247"/>
      <c r="L23" s="248"/>
    </row>
    <row r="24" spans="1:19" s="233" customFormat="1" ht="20.100000000000001" customHeight="1" x14ac:dyDescent="0.3">
      <c r="A24" s="404" t="s">
        <v>947</v>
      </c>
      <c r="B24" s="405"/>
      <c r="C24" s="405"/>
      <c r="D24" s="405"/>
      <c r="E24" s="405"/>
      <c r="F24" s="405"/>
      <c r="G24" s="405"/>
      <c r="H24" s="405"/>
      <c r="I24" s="406"/>
      <c r="K24" s="247"/>
      <c r="L24" s="248"/>
    </row>
    <row r="25" spans="1:19" s="233" customFormat="1" ht="20.100000000000001" customHeight="1" x14ac:dyDescent="0.3">
      <c r="A25" s="249" t="s">
        <v>948</v>
      </c>
      <c r="B25" s="250" t="s">
        <v>948</v>
      </c>
      <c r="C25" s="251" t="s">
        <v>949</v>
      </c>
      <c r="D25" s="252"/>
      <c r="E25" s="253"/>
      <c r="F25" s="253"/>
      <c r="G25" s="253"/>
      <c r="H25" s="253" t="s">
        <v>948</v>
      </c>
      <c r="I25" s="254" t="s">
        <v>948</v>
      </c>
      <c r="K25" s="247"/>
      <c r="L25" s="255" t="s">
        <v>948</v>
      </c>
    </row>
    <row r="26" spans="1:19" s="233" customFormat="1" ht="20.100000000000001" hidden="1" customHeight="1" x14ac:dyDescent="0.3">
      <c r="A26" s="249"/>
      <c r="B26" s="250" t="s">
        <v>950</v>
      </c>
      <c r="C26" s="256" t="s">
        <v>951</v>
      </c>
      <c r="D26" s="252"/>
      <c r="E26" s="257">
        <v>0</v>
      </c>
      <c r="F26" s="257">
        <v>0</v>
      </c>
      <c r="G26" s="257">
        <v>0</v>
      </c>
      <c r="H26" s="257">
        <v>0</v>
      </c>
      <c r="I26" s="258">
        <f>SUM(E26,F26)</f>
        <v>0</v>
      </c>
      <c r="K26" s="247"/>
      <c r="L26" s="255"/>
    </row>
    <row r="27" spans="1:19" s="233" customFormat="1" ht="20.100000000000001" hidden="1" customHeight="1" x14ac:dyDescent="0.3">
      <c r="A27" s="249"/>
      <c r="B27" s="250"/>
      <c r="C27" s="256"/>
      <c r="D27" s="252"/>
      <c r="E27" s="257">
        <v>0</v>
      </c>
      <c r="F27" s="257">
        <v>0</v>
      </c>
      <c r="G27" s="257">
        <v>0</v>
      </c>
      <c r="H27" s="257">
        <v>0</v>
      </c>
      <c r="I27" s="258">
        <f>SUM(E27,F27)</f>
        <v>0</v>
      </c>
      <c r="J27" s="259"/>
      <c r="K27" s="247"/>
      <c r="L27" s="255"/>
    </row>
    <row r="28" spans="1:19" s="233" customFormat="1" ht="20.100000000000001" hidden="1" customHeight="1" x14ac:dyDescent="0.3">
      <c r="A28" s="249"/>
      <c r="B28" s="250"/>
      <c r="C28" s="256"/>
      <c r="D28" s="252"/>
      <c r="E28" s="257">
        <v>0</v>
      </c>
      <c r="F28" s="257">
        <v>0</v>
      </c>
      <c r="G28" s="257">
        <v>0</v>
      </c>
      <c r="H28" s="257">
        <v>0</v>
      </c>
      <c r="I28" s="258">
        <f>SUM(E28,F28)</f>
        <v>0</v>
      </c>
      <c r="K28" s="247"/>
      <c r="L28" s="255"/>
    </row>
    <row r="29" spans="1:19" s="233" customFormat="1" ht="20.100000000000001" hidden="1" customHeight="1" x14ac:dyDescent="0.3">
      <c r="A29" s="249"/>
      <c r="B29" s="250"/>
      <c r="C29" s="256"/>
      <c r="D29" s="252"/>
      <c r="E29" s="257">
        <v>0</v>
      </c>
      <c r="F29" s="257">
        <v>0</v>
      </c>
      <c r="G29" s="257">
        <v>0</v>
      </c>
      <c r="H29" s="257">
        <v>0</v>
      </c>
      <c r="I29" s="258">
        <f>SUM(E29,F29)</f>
        <v>0</v>
      </c>
      <c r="K29" s="247"/>
      <c r="L29" s="255"/>
    </row>
    <row r="30" spans="1:19" s="233" customFormat="1" ht="26.4" x14ac:dyDescent="0.3">
      <c r="A30" s="224"/>
      <c r="B30" s="224"/>
      <c r="C30" s="260" t="s">
        <v>952</v>
      </c>
      <c r="D30" s="261"/>
      <c r="E30" s="262">
        <f>SUM(E26:E29)</f>
        <v>0</v>
      </c>
      <c r="F30" s="262">
        <f>SUM(F26:F29)</f>
        <v>0</v>
      </c>
      <c r="G30" s="262">
        <f>SUM(G26:G29)</f>
        <v>0</v>
      </c>
      <c r="H30" s="262">
        <f>SUM(H26:H29)</f>
        <v>0</v>
      </c>
      <c r="I30" s="262">
        <f>SUM(I26:I29)</f>
        <v>0</v>
      </c>
      <c r="J30" s="263" t="b">
        <f>SUM(E30:H30)=SUM(I26:I29)</f>
        <v>1</v>
      </c>
      <c r="K30" s="247"/>
      <c r="L30" s="248"/>
    </row>
    <row r="31" spans="1:19" s="264" customFormat="1" ht="20.100000000000001" customHeight="1" x14ac:dyDescent="0.3">
      <c r="A31" s="404" t="s">
        <v>953</v>
      </c>
      <c r="B31" s="405"/>
      <c r="C31" s="405"/>
      <c r="D31" s="405"/>
      <c r="E31" s="405"/>
      <c r="F31" s="405"/>
      <c r="G31" s="405"/>
      <c r="H31" s="405"/>
      <c r="I31" s="406"/>
      <c r="K31" s="265"/>
      <c r="L31" s="266"/>
    </row>
    <row r="32" spans="1:19" s="268" customFormat="1" ht="20.100000000000001" hidden="1" customHeight="1" x14ac:dyDescent="0.3">
      <c r="A32" s="249" t="s">
        <v>948</v>
      </c>
      <c r="B32" s="250"/>
      <c r="C32" s="251" t="s">
        <v>949</v>
      </c>
      <c r="D32" s="252"/>
      <c r="E32" s="253" t="str">
        <f>P32</f>
        <v xml:space="preserve"> </v>
      </c>
      <c r="F32" s="253" t="str">
        <f>Q32</f>
        <v xml:space="preserve"> </v>
      </c>
      <c r="G32" s="253" t="str">
        <f>R32</f>
        <v xml:space="preserve"> </v>
      </c>
      <c r="H32" s="253" t="str">
        <f>S32</f>
        <v xml:space="preserve"> </v>
      </c>
      <c r="I32" s="267" t="s">
        <v>948</v>
      </c>
      <c r="K32" s="269"/>
      <c r="L32" s="270"/>
      <c r="P32" s="259" t="s">
        <v>948</v>
      </c>
      <c r="Q32" s="259" t="s">
        <v>948</v>
      </c>
      <c r="R32" s="259" t="s">
        <v>948</v>
      </c>
      <c r="S32" s="259" t="s">
        <v>948</v>
      </c>
    </row>
    <row r="33" spans="1:19" s="268" customFormat="1" ht="19.5" customHeight="1" x14ac:dyDescent="0.3">
      <c r="A33" s="249" t="s">
        <v>948</v>
      </c>
      <c r="B33" s="250" t="s">
        <v>954</v>
      </c>
      <c r="C33" s="256" t="s">
        <v>38</v>
      </c>
      <c r="D33" s="252"/>
      <c r="E33" s="257">
        <v>124.12</v>
      </c>
      <c r="F33" s="257">
        <v>5.3869999999999996</v>
      </c>
      <c r="G33" s="257">
        <v>0</v>
      </c>
      <c r="H33" s="257">
        <v>0</v>
      </c>
      <c r="I33" s="258">
        <f t="shared" ref="I33:I45" si="0">SUM(E33:H33)</f>
        <v>129.50700000000001</v>
      </c>
      <c r="K33" s="269"/>
      <c r="L33" s="271"/>
      <c r="P33" s="259"/>
      <c r="Q33" s="259"/>
      <c r="R33" s="259"/>
      <c r="S33" s="259"/>
    </row>
    <row r="34" spans="1:19" s="268" customFormat="1" ht="39.6" hidden="1" x14ac:dyDescent="0.3">
      <c r="A34" s="249" t="s">
        <v>948</v>
      </c>
      <c r="B34" s="250" t="s">
        <v>955</v>
      </c>
      <c r="C34" s="256" t="s">
        <v>956</v>
      </c>
      <c r="D34" s="252"/>
      <c r="E34" s="257">
        <v>0</v>
      </c>
      <c r="F34" s="257">
        <v>0</v>
      </c>
      <c r="G34" s="257">
        <f>R34</f>
        <v>0</v>
      </c>
      <c r="H34" s="257">
        <f>S34</f>
        <v>0</v>
      </c>
      <c r="I34" s="258">
        <f t="shared" si="0"/>
        <v>0</v>
      </c>
      <c r="K34" s="269"/>
      <c r="L34" s="270"/>
      <c r="P34" s="259"/>
      <c r="Q34" s="259"/>
      <c r="R34" s="259"/>
      <c r="S34" s="259"/>
    </row>
    <row r="35" spans="1:19" s="268" customFormat="1" ht="26.4" hidden="1" x14ac:dyDescent="0.3">
      <c r="A35" s="249" t="s">
        <v>948</v>
      </c>
      <c r="B35" s="250" t="s">
        <v>957</v>
      </c>
      <c r="C35" s="256" t="s">
        <v>958</v>
      </c>
      <c r="D35" s="252"/>
      <c r="E35" s="257">
        <v>0</v>
      </c>
      <c r="F35" s="257">
        <v>0</v>
      </c>
      <c r="G35" s="257">
        <v>0</v>
      </c>
      <c r="H35" s="257">
        <f>S35</f>
        <v>0</v>
      </c>
      <c r="I35" s="258">
        <f t="shared" si="0"/>
        <v>0</v>
      </c>
      <c r="K35" s="269"/>
      <c r="L35" s="270"/>
      <c r="P35" s="259"/>
      <c r="Q35" s="259"/>
      <c r="R35" s="259"/>
      <c r="S35" s="259"/>
    </row>
    <row r="36" spans="1:19" s="268" customFormat="1" ht="26.4" hidden="1" x14ac:dyDescent="0.3">
      <c r="A36" s="249" t="s">
        <v>948</v>
      </c>
      <c r="B36" s="250" t="s">
        <v>959</v>
      </c>
      <c r="C36" s="256"/>
      <c r="D36" s="252"/>
      <c r="E36" s="257">
        <v>0</v>
      </c>
      <c r="F36" s="257">
        <v>0</v>
      </c>
      <c r="G36" s="257">
        <v>0</v>
      </c>
      <c r="H36" s="257">
        <v>0</v>
      </c>
      <c r="I36" s="258">
        <f t="shared" si="0"/>
        <v>0</v>
      </c>
      <c r="K36" s="269"/>
      <c r="L36" s="270"/>
      <c r="P36" s="259"/>
      <c r="Q36" s="259"/>
      <c r="R36" s="259"/>
      <c r="S36" s="259"/>
    </row>
    <row r="37" spans="1:19" s="268" customFormat="1" ht="26.4" hidden="1" x14ac:dyDescent="0.3">
      <c r="A37" s="249" t="s">
        <v>948</v>
      </c>
      <c r="B37" s="250" t="s">
        <v>960</v>
      </c>
      <c r="C37" s="256"/>
      <c r="D37" s="252"/>
      <c r="E37" s="257">
        <v>0</v>
      </c>
      <c r="F37" s="257">
        <v>0</v>
      </c>
      <c r="G37" s="257">
        <v>0</v>
      </c>
      <c r="H37" s="257">
        <v>0</v>
      </c>
      <c r="I37" s="258">
        <f t="shared" si="0"/>
        <v>0</v>
      </c>
      <c r="K37" s="269"/>
      <c r="L37" s="270"/>
      <c r="P37" s="259"/>
      <c r="Q37" s="259"/>
      <c r="R37" s="259"/>
      <c r="S37" s="259"/>
    </row>
    <row r="38" spans="1:19" s="268" customFormat="1" ht="26.4" hidden="1" x14ac:dyDescent="0.3">
      <c r="A38" s="249" t="s">
        <v>948</v>
      </c>
      <c r="B38" s="250" t="s">
        <v>961</v>
      </c>
      <c r="C38" s="256"/>
      <c r="D38" s="252"/>
      <c r="E38" s="257">
        <v>0</v>
      </c>
      <c r="F38" s="257">
        <v>0</v>
      </c>
      <c r="G38" s="257">
        <v>0</v>
      </c>
      <c r="H38" s="257">
        <v>0</v>
      </c>
      <c r="I38" s="258">
        <f t="shared" si="0"/>
        <v>0</v>
      </c>
      <c r="K38" s="269"/>
      <c r="L38" s="270"/>
      <c r="P38" s="259"/>
      <c r="Q38" s="259"/>
      <c r="R38" s="259"/>
      <c r="S38" s="259"/>
    </row>
    <row r="39" spans="1:19" s="268" customFormat="1" ht="26.4" hidden="1" x14ac:dyDescent="0.3">
      <c r="A39" s="249" t="s">
        <v>948</v>
      </c>
      <c r="B39" s="250" t="s">
        <v>962</v>
      </c>
      <c r="C39" s="256"/>
      <c r="D39" s="252"/>
      <c r="E39" s="257">
        <v>0</v>
      </c>
      <c r="F39" s="257">
        <v>0</v>
      </c>
      <c r="G39" s="257">
        <v>0</v>
      </c>
      <c r="H39" s="257">
        <v>0</v>
      </c>
      <c r="I39" s="258">
        <f t="shared" si="0"/>
        <v>0</v>
      </c>
      <c r="K39" s="269"/>
      <c r="L39" s="270"/>
      <c r="P39" s="259"/>
      <c r="Q39" s="259"/>
      <c r="R39" s="259"/>
      <c r="S39" s="259"/>
    </row>
    <row r="40" spans="1:19" s="268" customFormat="1" ht="26.4" hidden="1" x14ac:dyDescent="0.3">
      <c r="A40" s="249" t="s">
        <v>948</v>
      </c>
      <c r="B40" s="250" t="s">
        <v>962</v>
      </c>
      <c r="C40" s="256"/>
      <c r="D40" s="252"/>
      <c r="E40" s="257">
        <v>0</v>
      </c>
      <c r="F40" s="257">
        <v>0</v>
      </c>
      <c r="G40" s="257">
        <v>0</v>
      </c>
      <c r="H40" s="257">
        <v>0</v>
      </c>
      <c r="I40" s="258">
        <f t="shared" si="0"/>
        <v>0</v>
      </c>
      <c r="K40" s="269"/>
      <c r="L40" s="270"/>
      <c r="P40" s="259"/>
      <c r="Q40" s="259"/>
      <c r="R40" s="259"/>
      <c r="S40" s="259"/>
    </row>
    <row r="41" spans="1:19" s="268" customFormat="1" ht="26.4" hidden="1" x14ac:dyDescent="0.3">
      <c r="A41" s="249" t="s">
        <v>948</v>
      </c>
      <c r="B41" s="250" t="s">
        <v>963</v>
      </c>
      <c r="C41" s="256"/>
      <c r="D41" s="252"/>
      <c r="E41" s="257">
        <v>0</v>
      </c>
      <c r="F41" s="257">
        <v>0</v>
      </c>
      <c r="G41" s="257">
        <v>0</v>
      </c>
      <c r="H41" s="257">
        <v>0</v>
      </c>
      <c r="I41" s="258">
        <f t="shared" si="0"/>
        <v>0</v>
      </c>
      <c r="K41" s="269"/>
      <c r="L41" s="270"/>
      <c r="P41" s="259"/>
      <c r="Q41" s="259"/>
      <c r="R41" s="259"/>
      <c r="S41" s="259"/>
    </row>
    <row r="42" spans="1:19" s="268" customFormat="1" ht="26.4" hidden="1" x14ac:dyDescent="0.3">
      <c r="A42" s="249" t="s">
        <v>948</v>
      </c>
      <c r="B42" s="250" t="s">
        <v>963</v>
      </c>
      <c r="C42" s="256" t="s">
        <v>964</v>
      </c>
      <c r="D42" s="252"/>
      <c r="E42" s="257">
        <v>0</v>
      </c>
      <c r="F42" s="257">
        <v>0</v>
      </c>
      <c r="G42" s="257">
        <v>0</v>
      </c>
      <c r="H42" s="257">
        <v>0</v>
      </c>
      <c r="I42" s="258">
        <f t="shared" si="0"/>
        <v>0</v>
      </c>
      <c r="K42" s="269"/>
      <c r="L42" s="270"/>
      <c r="P42" s="259"/>
      <c r="Q42" s="259"/>
      <c r="R42" s="259"/>
      <c r="S42" s="259"/>
    </row>
    <row r="43" spans="1:19" s="268" customFormat="1" ht="26.4" hidden="1" x14ac:dyDescent="0.3">
      <c r="A43" s="249" t="s">
        <v>948</v>
      </c>
      <c r="B43" s="250" t="s">
        <v>963</v>
      </c>
      <c r="C43" s="256" t="s">
        <v>965</v>
      </c>
      <c r="D43" s="252"/>
      <c r="E43" s="257">
        <v>0</v>
      </c>
      <c r="F43" s="257">
        <v>0</v>
      </c>
      <c r="G43" s="257">
        <v>0</v>
      </c>
      <c r="H43" s="257">
        <v>0</v>
      </c>
      <c r="I43" s="258">
        <f t="shared" si="0"/>
        <v>0</v>
      </c>
      <c r="K43" s="269"/>
      <c r="L43" s="270"/>
      <c r="P43" s="259"/>
      <c r="Q43" s="259"/>
      <c r="R43" s="259"/>
      <c r="S43" s="259"/>
    </row>
    <row r="44" spans="1:19" s="268" customFormat="1" ht="26.4" hidden="1" x14ac:dyDescent="0.3">
      <c r="A44" s="249" t="s">
        <v>948</v>
      </c>
      <c r="B44" s="250" t="s">
        <v>963</v>
      </c>
      <c r="C44" s="256" t="s">
        <v>965</v>
      </c>
      <c r="D44" s="252"/>
      <c r="E44" s="257">
        <v>0</v>
      </c>
      <c r="F44" s="257">
        <v>0</v>
      </c>
      <c r="G44" s="257">
        <v>0</v>
      </c>
      <c r="H44" s="257">
        <v>0</v>
      </c>
      <c r="I44" s="258">
        <f t="shared" si="0"/>
        <v>0</v>
      </c>
      <c r="K44" s="269"/>
      <c r="L44" s="270"/>
      <c r="P44" s="259"/>
      <c r="Q44" s="259"/>
      <c r="R44" s="259"/>
      <c r="S44" s="259"/>
    </row>
    <row r="45" spans="1:19" s="268" customFormat="1" ht="26.4" hidden="1" x14ac:dyDescent="0.3">
      <c r="A45" s="249" t="s">
        <v>948</v>
      </c>
      <c r="B45" s="250" t="s">
        <v>963</v>
      </c>
      <c r="C45" s="256" t="s">
        <v>965</v>
      </c>
      <c r="D45" s="272"/>
      <c r="E45" s="273">
        <v>0</v>
      </c>
      <c r="F45" s="273">
        <v>0</v>
      </c>
      <c r="G45" s="273">
        <v>0</v>
      </c>
      <c r="H45" s="273">
        <v>0</v>
      </c>
      <c r="I45" s="274">
        <f t="shared" si="0"/>
        <v>0</v>
      </c>
      <c r="K45" s="269"/>
      <c r="L45" s="270"/>
      <c r="P45" s="259"/>
      <c r="Q45" s="259"/>
      <c r="R45" s="259"/>
      <c r="S45" s="259"/>
    </row>
    <row r="46" spans="1:19" s="268" customFormat="1" ht="26.4" x14ac:dyDescent="0.3">
      <c r="A46" s="224"/>
      <c r="B46" s="275"/>
      <c r="C46" s="260" t="s">
        <v>966</v>
      </c>
      <c r="D46" s="261"/>
      <c r="E46" s="262">
        <f>SUM(E33:E45)</f>
        <v>124.12</v>
      </c>
      <c r="F46" s="262">
        <f>SUM(F33:F45)</f>
        <v>5.3869999999999996</v>
      </c>
      <c r="G46" s="262">
        <f>SUM(G33:G45)</f>
        <v>0</v>
      </c>
      <c r="H46" s="262">
        <f>SUM(H33:H45)</f>
        <v>0</v>
      </c>
      <c r="I46" s="262">
        <f>SUM(I33:I45)</f>
        <v>129.50700000000001</v>
      </c>
      <c r="J46" s="276" t="b">
        <f>SUM(E46:H46)=SUM(I33:I45)</f>
        <v>1</v>
      </c>
      <c r="K46" s="269"/>
      <c r="L46" s="270"/>
    </row>
    <row r="47" spans="1:19" s="268" customFormat="1" ht="20.100000000000001" customHeight="1" x14ac:dyDescent="0.3">
      <c r="A47" s="404" t="s">
        <v>967</v>
      </c>
      <c r="B47" s="405"/>
      <c r="C47" s="405"/>
      <c r="D47" s="405"/>
      <c r="E47" s="405"/>
      <c r="F47" s="405"/>
      <c r="G47" s="405"/>
      <c r="H47" s="405"/>
      <c r="I47" s="406"/>
      <c r="K47" s="269"/>
      <c r="L47" s="270"/>
    </row>
    <row r="48" spans="1:19" s="268" customFormat="1" ht="20.100000000000001" customHeight="1" x14ac:dyDescent="0.3">
      <c r="A48" s="277" t="s">
        <v>948</v>
      </c>
      <c r="B48" s="250"/>
      <c r="C48" s="251" t="s">
        <v>949</v>
      </c>
      <c r="D48" s="252"/>
      <c r="E48" s="253" t="s">
        <v>948</v>
      </c>
      <c r="F48" s="253" t="s">
        <v>948</v>
      </c>
      <c r="G48" s="253" t="s">
        <v>948</v>
      </c>
      <c r="H48" s="253" t="s">
        <v>948</v>
      </c>
      <c r="I48" s="267" t="s">
        <v>948</v>
      </c>
      <c r="K48" s="269"/>
      <c r="L48" s="270"/>
      <c r="P48" s="259" t="s">
        <v>948</v>
      </c>
      <c r="Q48" s="259" t="s">
        <v>948</v>
      </c>
      <c r="R48" s="259" t="s">
        <v>948</v>
      </c>
      <c r="S48" s="259" t="s">
        <v>948</v>
      </c>
    </row>
    <row r="49" spans="1:19" s="268" customFormat="1" ht="20.100000000000001" hidden="1" customHeight="1" x14ac:dyDescent="0.3">
      <c r="A49" s="277" t="s">
        <v>948</v>
      </c>
      <c r="B49" s="250" t="s">
        <v>968</v>
      </c>
      <c r="C49" s="256" t="s">
        <v>969</v>
      </c>
      <c r="D49" s="252"/>
      <c r="E49" s="257">
        <v>0</v>
      </c>
      <c r="F49" s="257">
        <v>0</v>
      </c>
      <c r="G49" s="257">
        <v>0</v>
      </c>
      <c r="H49" s="257">
        <v>0</v>
      </c>
      <c r="I49" s="258">
        <f t="shared" ref="I49:I60" si="1">SUM(E49:H49)</f>
        <v>0</v>
      </c>
      <c r="K49" s="269"/>
      <c r="L49" s="270"/>
      <c r="P49" s="259"/>
      <c r="Q49" s="259"/>
      <c r="R49" s="259"/>
      <c r="S49" s="259"/>
    </row>
    <row r="50" spans="1:19" s="268" customFormat="1" ht="20.100000000000001" hidden="1" customHeight="1" x14ac:dyDescent="0.3">
      <c r="A50" s="277" t="s">
        <v>948</v>
      </c>
      <c r="B50" s="250" t="s">
        <v>970</v>
      </c>
      <c r="C50" s="256" t="s">
        <v>971</v>
      </c>
      <c r="D50" s="252"/>
      <c r="E50" s="257">
        <v>0</v>
      </c>
      <c r="F50" s="257">
        <v>0</v>
      </c>
      <c r="G50" s="257">
        <v>0</v>
      </c>
      <c r="H50" s="257">
        <v>0</v>
      </c>
      <c r="I50" s="258">
        <f t="shared" si="1"/>
        <v>0</v>
      </c>
      <c r="K50" s="269"/>
      <c r="L50" s="270"/>
      <c r="P50" s="259"/>
      <c r="Q50" s="259"/>
      <c r="R50" s="259"/>
      <c r="S50" s="259"/>
    </row>
    <row r="51" spans="1:19" s="268" customFormat="1" ht="20.100000000000001" hidden="1" customHeight="1" x14ac:dyDescent="0.3">
      <c r="A51" s="277" t="s">
        <v>948</v>
      </c>
      <c r="B51" s="250" t="s">
        <v>972</v>
      </c>
      <c r="C51" s="256"/>
      <c r="D51" s="252"/>
      <c r="E51" s="257">
        <v>0</v>
      </c>
      <c r="F51" s="257">
        <v>0</v>
      </c>
      <c r="G51" s="257">
        <v>0</v>
      </c>
      <c r="H51" s="257">
        <v>0</v>
      </c>
      <c r="I51" s="258">
        <f t="shared" si="1"/>
        <v>0</v>
      </c>
      <c r="K51" s="269"/>
      <c r="L51" s="270"/>
      <c r="P51" s="259"/>
      <c r="Q51" s="259"/>
      <c r="R51" s="259"/>
      <c r="S51" s="259"/>
    </row>
    <row r="52" spans="1:19" s="268" customFormat="1" ht="20.100000000000001" hidden="1" customHeight="1" x14ac:dyDescent="0.3">
      <c r="A52" s="277" t="s">
        <v>948</v>
      </c>
      <c r="B52" s="250" t="s">
        <v>973</v>
      </c>
      <c r="C52" s="256"/>
      <c r="D52" s="252"/>
      <c r="E52" s="257">
        <v>0</v>
      </c>
      <c r="F52" s="257">
        <v>0</v>
      </c>
      <c r="G52" s="257">
        <v>0</v>
      </c>
      <c r="H52" s="257">
        <v>0</v>
      </c>
      <c r="I52" s="258">
        <f t="shared" si="1"/>
        <v>0</v>
      </c>
      <c r="K52" s="269"/>
      <c r="L52" s="270"/>
      <c r="P52" s="259"/>
      <c r="Q52" s="259"/>
      <c r="R52" s="259"/>
      <c r="S52" s="259"/>
    </row>
    <row r="53" spans="1:19" s="268" customFormat="1" ht="20.100000000000001" hidden="1" customHeight="1" x14ac:dyDescent="0.3">
      <c r="A53" s="277" t="s">
        <v>948</v>
      </c>
      <c r="B53" s="250" t="s">
        <v>974</v>
      </c>
      <c r="C53" s="256"/>
      <c r="D53" s="252"/>
      <c r="E53" s="257">
        <v>0</v>
      </c>
      <c r="F53" s="257">
        <v>0</v>
      </c>
      <c r="G53" s="257">
        <v>0</v>
      </c>
      <c r="H53" s="257">
        <v>0</v>
      </c>
      <c r="I53" s="258">
        <f t="shared" si="1"/>
        <v>0</v>
      </c>
      <c r="K53" s="269"/>
      <c r="L53" s="270"/>
      <c r="P53" s="259"/>
      <c r="Q53" s="259"/>
      <c r="R53" s="259"/>
      <c r="S53" s="259"/>
    </row>
    <row r="54" spans="1:19" s="268" customFormat="1" ht="20.100000000000001" hidden="1" customHeight="1" x14ac:dyDescent="0.3">
      <c r="A54" s="277" t="s">
        <v>948</v>
      </c>
      <c r="B54" s="250" t="s">
        <v>975</v>
      </c>
      <c r="C54" s="256"/>
      <c r="D54" s="252"/>
      <c r="E54" s="257">
        <v>0</v>
      </c>
      <c r="F54" s="257">
        <v>0</v>
      </c>
      <c r="G54" s="257">
        <v>0</v>
      </c>
      <c r="H54" s="257">
        <v>0</v>
      </c>
      <c r="I54" s="258">
        <f t="shared" si="1"/>
        <v>0</v>
      </c>
      <c r="K54" s="269"/>
      <c r="L54" s="270"/>
      <c r="P54" s="259"/>
      <c r="Q54" s="259"/>
      <c r="R54" s="259"/>
      <c r="S54" s="259"/>
    </row>
    <row r="55" spans="1:19" s="268" customFormat="1" ht="20.100000000000001" hidden="1" customHeight="1" x14ac:dyDescent="0.3">
      <c r="A55" s="277" t="s">
        <v>948</v>
      </c>
      <c r="B55" s="250" t="s">
        <v>976</v>
      </c>
      <c r="C55" s="256"/>
      <c r="D55" s="252"/>
      <c r="E55" s="257">
        <v>0</v>
      </c>
      <c r="F55" s="257">
        <v>0</v>
      </c>
      <c r="G55" s="257">
        <v>0</v>
      </c>
      <c r="H55" s="257">
        <v>0</v>
      </c>
      <c r="I55" s="258">
        <f t="shared" si="1"/>
        <v>0</v>
      </c>
      <c r="K55" s="269"/>
      <c r="L55" s="270"/>
      <c r="P55" s="259"/>
      <c r="Q55" s="259"/>
      <c r="R55" s="259"/>
      <c r="S55" s="259"/>
    </row>
    <row r="56" spans="1:19" s="268" customFormat="1" ht="20.100000000000001" hidden="1" customHeight="1" x14ac:dyDescent="0.3">
      <c r="A56" s="277" t="s">
        <v>948</v>
      </c>
      <c r="B56" s="250" t="s">
        <v>977</v>
      </c>
      <c r="C56" s="256"/>
      <c r="D56" s="252"/>
      <c r="E56" s="257">
        <v>0</v>
      </c>
      <c r="F56" s="257">
        <v>0</v>
      </c>
      <c r="G56" s="257">
        <v>0</v>
      </c>
      <c r="H56" s="257">
        <v>0</v>
      </c>
      <c r="I56" s="258">
        <f t="shared" si="1"/>
        <v>0</v>
      </c>
      <c r="K56" s="269"/>
      <c r="L56" s="270"/>
      <c r="P56" s="259"/>
      <c r="Q56" s="259"/>
      <c r="R56" s="259"/>
      <c r="S56" s="259"/>
    </row>
    <row r="57" spans="1:19" s="268" customFormat="1" ht="20.100000000000001" hidden="1" customHeight="1" x14ac:dyDescent="0.3">
      <c r="A57" s="277" t="s">
        <v>948</v>
      </c>
      <c r="B57" s="250" t="s">
        <v>978</v>
      </c>
      <c r="C57" s="256"/>
      <c r="D57" s="252"/>
      <c r="E57" s="257">
        <v>0</v>
      </c>
      <c r="F57" s="257">
        <v>0</v>
      </c>
      <c r="G57" s="257">
        <v>0</v>
      </c>
      <c r="H57" s="257">
        <v>0</v>
      </c>
      <c r="I57" s="258">
        <f t="shared" si="1"/>
        <v>0</v>
      </c>
      <c r="K57" s="269"/>
      <c r="L57" s="270"/>
      <c r="P57" s="259"/>
      <c r="Q57" s="259"/>
      <c r="R57" s="259"/>
      <c r="S57" s="259"/>
    </row>
    <row r="58" spans="1:19" s="268" customFormat="1" ht="20.100000000000001" hidden="1" customHeight="1" x14ac:dyDescent="0.3">
      <c r="A58" s="277" t="s">
        <v>948</v>
      </c>
      <c r="B58" s="250" t="s">
        <v>979</v>
      </c>
      <c r="C58" s="256"/>
      <c r="D58" s="252"/>
      <c r="E58" s="257">
        <v>0</v>
      </c>
      <c r="F58" s="257">
        <v>0</v>
      </c>
      <c r="G58" s="257">
        <v>0</v>
      </c>
      <c r="H58" s="257">
        <v>0</v>
      </c>
      <c r="I58" s="258">
        <f t="shared" si="1"/>
        <v>0</v>
      </c>
      <c r="K58" s="269"/>
      <c r="L58" s="270"/>
      <c r="P58" s="259"/>
      <c r="Q58" s="259"/>
      <c r="R58" s="259"/>
      <c r="S58" s="259"/>
    </row>
    <row r="59" spans="1:19" s="268" customFormat="1" ht="20.100000000000001" hidden="1" customHeight="1" x14ac:dyDescent="0.3">
      <c r="A59" s="277" t="s">
        <v>948</v>
      </c>
      <c r="B59" s="250" t="s">
        <v>980</v>
      </c>
      <c r="C59" s="256"/>
      <c r="D59" s="252"/>
      <c r="E59" s="257">
        <v>0</v>
      </c>
      <c r="F59" s="257">
        <v>0</v>
      </c>
      <c r="G59" s="257">
        <v>0</v>
      </c>
      <c r="H59" s="257">
        <v>0</v>
      </c>
      <c r="I59" s="258">
        <f t="shared" si="1"/>
        <v>0</v>
      </c>
      <c r="K59" s="269"/>
      <c r="L59" s="270"/>
      <c r="P59" s="259"/>
      <c r="Q59" s="259"/>
      <c r="R59" s="259"/>
      <c r="S59" s="259"/>
    </row>
    <row r="60" spans="1:19" s="268" customFormat="1" ht="20.100000000000001" hidden="1" customHeight="1" x14ac:dyDescent="0.3">
      <c r="A60" s="277" t="s">
        <v>948</v>
      </c>
      <c r="B60" s="250" t="s">
        <v>981</v>
      </c>
      <c r="C60" s="278"/>
      <c r="D60" s="272"/>
      <c r="E60" s="273">
        <v>0</v>
      </c>
      <c r="F60" s="273">
        <v>0</v>
      </c>
      <c r="G60" s="273">
        <v>0</v>
      </c>
      <c r="H60" s="273">
        <v>0</v>
      </c>
      <c r="I60" s="274">
        <f t="shared" si="1"/>
        <v>0</v>
      </c>
      <c r="K60" s="269"/>
      <c r="L60" s="270"/>
      <c r="P60" s="259"/>
      <c r="Q60" s="259"/>
      <c r="R60" s="259"/>
      <c r="S60" s="259"/>
    </row>
    <row r="61" spans="1:19" s="268" customFormat="1" ht="26.4" x14ac:dyDescent="0.3">
      <c r="A61" s="208"/>
      <c r="B61" s="208"/>
      <c r="C61" s="260" t="s">
        <v>982</v>
      </c>
      <c r="D61" s="261"/>
      <c r="E61" s="262">
        <f>SUM(E48:E60)</f>
        <v>0</v>
      </c>
      <c r="F61" s="262">
        <f>SUM(F48:F60)</f>
        <v>0</v>
      </c>
      <c r="G61" s="262">
        <f>SUM(G48:G60)</f>
        <v>0</v>
      </c>
      <c r="H61" s="262">
        <f>SUM(H48:H60)</f>
        <v>0</v>
      </c>
      <c r="I61" s="262">
        <f>SUM(I48:I60)</f>
        <v>0</v>
      </c>
      <c r="J61" s="263" t="b">
        <f>SUM(E61:H61)=SUM(I48:I60)</f>
        <v>1</v>
      </c>
      <c r="K61" s="269"/>
      <c r="L61" s="270"/>
    </row>
    <row r="62" spans="1:19" s="268" customFormat="1" ht="20.100000000000001" customHeight="1" x14ac:dyDescent="0.3">
      <c r="A62" s="396" t="s">
        <v>983</v>
      </c>
      <c r="B62" s="397"/>
      <c r="C62" s="397"/>
      <c r="D62" s="397"/>
      <c r="E62" s="397"/>
      <c r="F62" s="397"/>
      <c r="G62" s="397"/>
      <c r="H62" s="397"/>
      <c r="I62" s="398"/>
      <c r="K62" s="269"/>
      <c r="L62" s="270"/>
    </row>
    <row r="63" spans="1:19" s="268" customFormat="1" ht="20.100000000000001" customHeight="1" x14ac:dyDescent="0.3">
      <c r="A63" s="277" t="s">
        <v>948</v>
      </c>
      <c r="B63" s="250"/>
      <c r="C63" s="251" t="s">
        <v>949</v>
      </c>
      <c r="D63" s="279"/>
      <c r="E63" s="253" t="s">
        <v>948</v>
      </c>
      <c r="F63" s="253" t="s">
        <v>948</v>
      </c>
      <c r="G63" s="253" t="s">
        <v>948</v>
      </c>
      <c r="H63" s="253" t="s">
        <v>948</v>
      </c>
      <c r="I63" s="267" t="s">
        <v>948</v>
      </c>
      <c r="K63" s="269"/>
      <c r="L63" s="270"/>
      <c r="P63" s="259" t="s">
        <v>948</v>
      </c>
      <c r="Q63" s="259" t="s">
        <v>948</v>
      </c>
      <c r="R63" s="259" t="s">
        <v>948</v>
      </c>
      <c r="S63" s="259" t="s">
        <v>948</v>
      </c>
    </row>
    <row r="64" spans="1:19" s="268" customFormat="1" ht="20.100000000000001" hidden="1" customHeight="1" x14ac:dyDescent="0.3">
      <c r="A64" s="249"/>
      <c r="B64" s="250" t="s">
        <v>984</v>
      </c>
      <c r="C64" s="418" t="s">
        <v>985</v>
      </c>
      <c r="D64" s="418"/>
      <c r="E64" s="257">
        <v>0</v>
      </c>
      <c r="F64" s="257">
        <v>0</v>
      </c>
      <c r="G64" s="257">
        <v>0</v>
      </c>
      <c r="H64" s="257">
        <v>0</v>
      </c>
      <c r="I64" s="258">
        <f t="shared" ref="I64:I73" si="2">SUM(E64:H64)</f>
        <v>0</v>
      </c>
      <c r="K64" s="269"/>
      <c r="L64" s="270"/>
      <c r="P64" s="259"/>
      <c r="Q64" s="259"/>
      <c r="R64" s="259"/>
      <c r="S64" s="259"/>
    </row>
    <row r="65" spans="1:19" s="268" customFormat="1" ht="20.100000000000001" hidden="1" customHeight="1" x14ac:dyDescent="0.3">
      <c r="A65" s="277" t="s">
        <v>948</v>
      </c>
      <c r="B65" s="250" t="s">
        <v>986</v>
      </c>
      <c r="C65" s="256"/>
      <c r="D65" s="252"/>
      <c r="E65" s="257">
        <v>0</v>
      </c>
      <c r="F65" s="257">
        <v>0</v>
      </c>
      <c r="G65" s="257">
        <v>0</v>
      </c>
      <c r="H65" s="257">
        <v>0</v>
      </c>
      <c r="I65" s="258">
        <f t="shared" si="2"/>
        <v>0</v>
      </c>
      <c r="K65" s="269"/>
      <c r="L65" s="270"/>
      <c r="P65" s="259"/>
      <c r="Q65" s="259"/>
      <c r="R65" s="259"/>
      <c r="S65" s="259"/>
    </row>
    <row r="66" spans="1:19" s="268" customFormat="1" ht="20.100000000000001" hidden="1" customHeight="1" x14ac:dyDescent="0.3">
      <c r="A66" s="249" t="s">
        <v>948</v>
      </c>
      <c r="B66" s="250" t="s">
        <v>987</v>
      </c>
      <c r="C66" s="256"/>
      <c r="D66" s="252"/>
      <c r="E66" s="257">
        <v>0</v>
      </c>
      <c r="F66" s="257">
        <v>0</v>
      </c>
      <c r="G66" s="257">
        <v>0</v>
      </c>
      <c r="H66" s="257">
        <v>0</v>
      </c>
      <c r="I66" s="258">
        <f t="shared" si="2"/>
        <v>0</v>
      </c>
      <c r="K66" s="269"/>
      <c r="L66" s="270"/>
      <c r="P66" s="259"/>
      <c r="Q66" s="259"/>
      <c r="R66" s="259"/>
      <c r="S66" s="259"/>
    </row>
    <row r="67" spans="1:19" s="268" customFormat="1" ht="20.100000000000001" hidden="1" customHeight="1" x14ac:dyDescent="0.3">
      <c r="A67" s="277" t="s">
        <v>948</v>
      </c>
      <c r="B67" s="250" t="s">
        <v>988</v>
      </c>
      <c r="C67" s="256"/>
      <c r="D67" s="252"/>
      <c r="E67" s="257">
        <v>0</v>
      </c>
      <c r="F67" s="257">
        <v>0</v>
      </c>
      <c r="G67" s="257">
        <v>0</v>
      </c>
      <c r="H67" s="257">
        <v>0</v>
      </c>
      <c r="I67" s="258">
        <f t="shared" si="2"/>
        <v>0</v>
      </c>
      <c r="K67" s="269"/>
      <c r="L67" s="270"/>
      <c r="P67" s="259"/>
      <c r="Q67" s="259"/>
      <c r="R67" s="259"/>
      <c r="S67" s="259"/>
    </row>
    <row r="68" spans="1:19" s="268" customFormat="1" ht="20.100000000000001" hidden="1" customHeight="1" x14ac:dyDescent="0.3">
      <c r="A68" s="249" t="s">
        <v>948</v>
      </c>
      <c r="B68" s="250" t="s">
        <v>989</v>
      </c>
      <c r="C68" s="256"/>
      <c r="D68" s="252"/>
      <c r="E68" s="257">
        <v>0</v>
      </c>
      <c r="F68" s="257">
        <v>0</v>
      </c>
      <c r="G68" s="257">
        <v>0</v>
      </c>
      <c r="H68" s="257">
        <v>0</v>
      </c>
      <c r="I68" s="258">
        <f t="shared" si="2"/>
        <v>0</v>
      </c>
      <c r="K68" s="269"/>
      <c r="L68" s="270"/>
      <c r="P68" s="259"/>
      <c r="Q68" s="259"/>
      <c r="R68" s="259"/>
      <c r="S68" s="259"/>
    </row>
    <row r="69" spans="1:19" s="268" customFormat="1" ht="20.100000000000001" hidden="1" customHeight="1" x14ac:dyDescent="0.3">
      <c r="A69" s="277" t="s">
        <v>948</v>
      </c>
      <c r="B69" s="250" t="s">
        <v>990</v>
      </c>
      <c r="C69" s="256"/>
      <c r="D69" s="252"/>
      <c r="E69" s="257">
        <v>0</v>
      </c>
      <c r="F69" s="257">
        <v>0</v>
      </c>
      <c r="G69" s="257">
        <v>0</v>
      </c>
      <c r="H69" s="257">
        <v>0</v>
      </c>
      <c r="I69" s="258">
        <f t="shared" si="2"/>
        <v>0</v>
      </c>
      <c r="K69" s="269"/>
      <c r="L69" s="270"/>
      <c r="P69" s="259"/>
      <c r="Q69" s="259"/>
      <c r="R69" s="259"/>
      <c r="S69" s="259"/>
    </row>
    <row r="70" spans="1:19" s="268" customFormat="1" ht="20.100000000000001" hidden="1" customHeight="1" x14ac:dyDescent="0.3">
      <c r="A70" s="249" t="s">
        <v>948</v>
      </c>
      <c r="B70" s="250" t="s">
        <v>991</v>
      </c>
      <c r="C70" s="256"/>
      <c r="D70" s="252"/>
      <c r="E70" s="257">
        <v>0</v>
      </c>
      <c r="F70" s="257">
        <v>0</v>
      </c>
      <c r="G70" s="257">
        <v>0</v>
      </c>
      <c r="H70" s="257">
        <v>0</v>
      </c>
      <c r="I70" s="258">
        <f t="shared" si="2"/>
        <v>0</v>
      </c>
      <c r="K70" s="269"/>
      <c r="L70" s="270"/>
      <c r="P70" s="259"/>
      <c r="Q70" s="259"/>
      <c r="R70" s="259"/>
      <c r="S70" s="259"/>
    </row>
    <row r="71" spans="1:19" s="268" customFormat="1" ht="20.100000000000001" hidden="1" customHeight="1" x14ac:dyDescent="0.3">
      <c r="A71" s="277" t="s">
        <v>948</v>
      </c>
      <c r="B71" s="250" t="s">
        <v>992</v>
      </c>
      <c r="C71" s="256"/>
      <c r="D71" s="252"/>
      <c r="E71" s="257">
        <v>0</v>
      </c>
      <c r="F71" s="257">
        <v>0</v>
      </c>
      <c r="G71" s="257">
        <v>0</v>
      </c>
      <c r="H71" s="257">
        <v>0</v>
      </c>
      <c r="I71" s="258">
        <f t="shared" si="2"/>
        <v>0</v>
      </c>
      <c r="K71" s="269"/>
      <c r="L71" s="270"/>
      <c r="P71" s="259"/>
      <c r="Q71" s="259"/>
      <c r="R71" s="259"/>
      <c r="S71" s="259"/>
    </row>
    <row r="72" spans="1:19" s="268" customFormat="1" ht="20.100000000000001" hidden="1" customHeight="1" x14ac:dyDescent="0.3">
      <c r="A72" s="249" t="s">
        <v>948</v>
      </c>
      <c r="B72" s="250" t="s">
        <v>993</v>
      </c>
      <c r="C72" s="256"/>
      <c r="D72" s="252"/>
      <c r="E72" s="257">
        <v>0</v>
      </c>
      <c r="F72" s="257">
        <v>0</v>
      </c>
      <c r="G72" s="257">
        <v>0</v>
      </c>
      <c r="H72" s="257">
        <v>0</v>
      </c>
      <c r="I72" s="258">
        <f t="shared" si="2"/>
        <v>0</v>
      </c>
      <c r="K72" s="269"/>
      <c r="L72" s="270"/>
      <c r="P72" s="259"/>
      <c r="Q72" s="259"/>
      <c r="R72" s="259"/>
      <c r="S72" s="259"/>
    </row>
    <row r="73" spans="1:19" s="268" customFormat="1" ht="20.100000000000001" hidden="1" customHeight="1" x14ac:dyDescent="0.3">
      <c r="A73" s="249" t="s">
        <v>948</v>
      </c>
      <c r="B73" s="250" t="s">
        <v>994</v>
      </c>
      <c r="C73" s="278"/>
      <c r="D73" s="272"/>
      <c r="E73" s="273">
        <v>0</v>
      </c>
      <c r="F73" s="273">
        <v>0</v>
      </c>
      <c r="G73" s="273">
        <v>0</v>
      </c>
      <c r="H73" s="273">
        <v>0</v>
      </c>
      <c r="I73" s="274">
        <f t="shared" si="2"/>
        <v>0</v>
      </c>
      <c r="K73" s="269"/>
      <c r="L73" s="270"/>
      <c r="P73" s="259"/>
      <c r="Q73" s="259"/>
      <c r="R73" s="259"/>
      <c r="S73" s="259"/>
    </row>
    <row r="74" spans="1:19" s="268" customFormat="1" ht="26.4" x14ac:dyDescent="0.3">
      <c r="A74" s="208"/>
      <c r="B74" s="208"/>
      <c r="C74" s="260" t="s">
        <v>995</v>
      </c>
      <c r="D74" s="261"/>
      <c r="E74" s="262">
        <f>SUM(E63:E73)</f>
        <v>0</v>
      </c>
      <c r="F74" s="262">
        <f>SUM(F63:F73)</f>
        <v>0</v>
      </c>
      <c r="G74" s="262">
        <f>SUM(G63:G73)</f>
        <v>0</v>
      </c>
      <c r="H74" s="262">
        <f>SUM(H63:H73)</f>
        <v>0</v>
      </c>
      <c r="I74" s="262">
        <f>SUM(I63:I73)</f>
        <v>0</v>
      </c>
      <c r="J74" s="263" t="b">
        <f>SUM(E74:H74)=SUM(I63:I73)</f>
        <v>1</v>
      </c>
      <c r="K74" s="269"/>
      <c r="L74" s="270"/>
    </row>
    <row r="75" spans="1:19" s="268" customFormat="1" ht="20.100000000000001" customHeight="1" x14ac:dyDescent="0.3">
      <c r="A75" s="396" t="s">
        <v>996</v>
      </c>
      <c r="B75" s="397"/>
      <c r="C75" s="397"/>
      <c r="D75" s="397"/>
      <c r="E75" s="397"/>
      <c r="F75" s="397"/>
      <c r="G75" s="397"/>
      <c r="H75" s="397"/>
      <c r="I75" s="398"/>
      <c r="K75" s="269"/>
      <c r="L75" s="270"/>
    </row>
    <row r="76" spans="1:19" s="268" customFormat="1" ht="20.100000000000001" customHeight="1" x14ac:dyDescent="0.3">
      <c r="A76" s="277" t="s">
        <v>948</v>
      </c>
      <c r="B76" s="250"/>
      <c r="C76" s="251" t="s">
        <v>949</v>
      </c>
      <c r="D76" s="252"/>
      <c r="E76" s="253" t="s">
        <v>948</v>
      </c>
      <c r="F76" s="253" t="s">
        <v>948</v>
      </c>
      <c r="G76" s="253" t="s">
        <v>948</v>
      </c>
      <c r="H76" s="253" t="s">
        <v>948</v>
      </c>
      <c r="I76" s="267" t="s">
        <v>948</v>
      </c>
      <c r="K76" s="269"/>
      <c r="L76" s="270"/>
      <c r="P76" s="259" t="s">
        <v>948</v>
      </c>
      <c r="Q76" s="259" t="s">
        <v>948</v>
      </c>
      <c r="R76" s="259" t="s">
        <v>948</v>
      </c>
      <c r="S76" s="259" t="s">
        <v>948</v>
      </c>
    </row>
    <row r="77" spans="1:19" s="268" customFormat="1" ht="20.100000000000001" hidden="1" customHeight="1" x14ac:dyDescent="0.3">
      <c r="A77" s="249" t="s">
        <v>948</v>
      </c>
      <c r="B77" s="250" t="s">
        <v>997</v>
      </c>
      <c r="C77" s="256" t="s">
        <v>998</v>
      </c>
      <c r="D77" s="252"/>
      <c r="E77" s="257">
        <v>0</v>
      </c>
      <c r="F77" s="257">
        <v>0</v>
      </c>
      <c r="G77" s="257">
        <v>0</v>
      </c>
      <c r="H77" s="257">
        <v>0</v>
      </c>
      <c r="I77" s="258">
        <f t="shared" ref="I77:I86" si="3">SUM(E77:H77)</f>
        <v>0</v>
      </c>
      <c r="K77" s="269"/>
      <c r="L77" s="270"/>
      <c r="P77" s="259"/>
      <c r="Q77" s="259"/>
      <c r="R77" s="259"/>
      <c r="S77" s="259"/>
    </row>
    <row r="78" spans="1:19" s="268" customFormat="1" ht="20.100000000000001" hidden="1" customHeight="1" x14ac:dyDescent="0.3">
      <c r="A78" s="277" t="s">
        <v>948</v>
      </c>
      <c r="B78" s="250" t="s">
        <v>999</v>
      </c>
      <c r="C78" s="256"/>
      <c r="D78" s="252"/>
      <c r="E78" s="257">
        <v>0</v>
      </c>
      <c r="F78" s="257">
        <v>0</v>
      </c>
      <c r="G78" s="257">
        <v>0</v>
      </c>
      <c r="H78" s="257">
        <v>0</v>
      </c>
      <c r="I78" s="258">
        <f t="shared" si="3"/>
        <v>0</v>
      </c>
      <c r="K78" s="269"/>
      <c r="L78" s="270"/>
      <c r="P78" s="259"/>
      <c r="Q78" s="259"/>
      <c r="R78" s="259"/>
      <c r="S78" s="259"/>
    </row>
    <row r="79" spans="1:19" s="268" customFormat="1" ht="20.100000000000001" hidden="1" customHeight="1" x14ac:dyDescent="0.3">
      <c r="A79" s="249" t="s">
        <v>948</v>
      </c>
      <c r="B79" s="250" t="s">
        <v>1000</v>
      </c>
      <c r="C79" s="256"/>
      <c r="D79" s="252"/>
      <c r="E79" s="257">
        <v>0</v>
      </c>
      <c r="F79" s="257">
        <v>0</v>
      </c>
      <c r="G79" s="257">
        <v>0</v>
      </c>
      <c r="H79" s="257">
        <v>0</v>
      </c>
      <c r="I79" s="258">
        <f t="shared" si="3"/>
        <v>0</v>
      </c>
      <c r="K79" s="269"/>
      <c r="L79" s="270"/>
      <c r="P79" s="259"/>
      <c r="Q79" s="259"/>
      <c r="R79" s="259"/>
      <c r="S79" s="259"/>
    </row>
    <row r="80" spans="1:19" s="268" customFormat="1" ht="20.100000000000001" hidden="1" customHeight="1" x14ac:dyDescent="0.3">
      <c r="A80" s="277" t="s">
        <v>948</v>
      </c>
      <c r="B80" s="250" t="s">
        <v>1001</v>
      </c>
      <c r="C80" s="256"/>
      <c r="D80" s="252"/>
      <c r="E80" s="257">
        <v>0</v>
      </c>
      <c r="F80" s="257">
        <v>0</v>
      </c>
      <c r="G80" s="257">
        <v>0</v>
      </c>
      <c r="H80" s="257">
        <v>0</v>
      </c>
      <c r="I80" s="258">
        <f t="shared" si="3"/>
        <v>0</v>
      </c>
      <c r="K80" s="269"/>
      <c r="L80" s="270"/>
      <c r="P80" s="259"/>
      <c r="Q80" s="259"/>
      <c r="R80" s="259"/>
      <c r="S80" s="259"/>
    </row>
    <row r="81" spans="1:19" s="268" customFormat="1" ht="20.100000000000001" hidden="1" customHeight="1" x14ac:dyDescent="0.3">
      <c r="A81" s="249" t="s">
        <v>948</v>
      </c>
      <c r="B81" s="250" t="s">
        <v>1002</v>
      </c>
      <c r="C81" s="256"/>
      <c r="D81" s="252"/>
      <c r="E81" s="257">
        <v>0</v>
      </c>
      <c r="F81" s="257">
        <v>0</v>
      </c>
      <c r="G81" s="257">
        <v>0</v>
      </c>
      <c r="H81" s="257">
        <v>0</v>
      </c>
      <c r="I81" s="258">
        <f t="shared" si="3"/>
        <v>0</v>
      </c>
      <c r="K81" s="269"/>
      <c r="L81" s="270"/>
      <c r="P81" s="259"/>
      <c r="Q81" s="259"/>
      <c r="R81" s="259"/>
      <c r="S81" s="259"/>
    </row>
    <row r="82" spans="1:19" s="268" customFormat="1" ht="20.100000000000001" hidden="1" customHeight="1" x14ac:dyDescent="0.3">
      <c r="A82" s="277" t="s">
        <v>948</v>
      </c>
      <c r="B82" s="250" t="s">
        <v>1003</v>
      </c>
      <c r="C82" s="256"/>
      <c r="D82" s="252"/>
      <c r="E82" s="257">
        <v>0</v>
      </c>
      <c r="F82" s="257">
        <v>0</v>
      </c>
      <c r="G82" s="257">
        <v>0</v>
      </c>
      <c r="H82" s="257">
        <v>0</v>
      </c>
      <c r="I82" s="258">
        <f t="shared" si="3"/>
        <v>0</v>
      </c>
      <c r="K82" s="269"/>
      <c r="L82" s="270"/>
      <c r="P82" s="259"/>
      <c r="Q82" s="259"/>
      <c r="R82" s="259"/>
      <c r="S82" s="259"/>
    </row>
    <row r="83" spans="1:19" s="268" customFormat="1" ht="20.100000000000001" hidden="1" customHeight="1" x14ac:dyDescent="0.3">
      <c r="A83" s="249" t="s">
        <v>948</v>
      </c>
      <c r="B83" s="250" t="s">
        <v>1004</v>
      </c>
      <c r="C83" s="256"/>
      <c r="D83" s="252"/>
      <c r="E83" s="257">
        <v>0</v>
      </c>
      <c r="F83" s="257">
        <v>0</v>
      </c>
      <c r="G83" s="257">
        <v>0</v>
      </c>
      <c r="H83" s="257">
        <v>0</v>
      </c>
      <c r="I83" s="258">
        <f t="shared" si="3"/>
        <v>0</v>
      </c>
      <c r="K83" s="269"/>
      <c r="L83" s="270"/>
      <c r="P83" s="259"/>
      <c r="Q83" s="259"/>
      <c r="R83" s="259"/>
      <c r="S83" s="259"/>
    </row>
    <row r="84" spans="1:19" s="268" customFormat="1" ht="20.100000000000001" hidden="1" customHeight="1" x14ac:dyDescent="0.3">
      <c r="A84" s="277" t="s">
        <v>948</v>
      </c>
      <c r="B84" s="250" t="s">
        <v>1005</v>
      </c>
      <c r="C84" s="256"/>
      <c r="D84" s="252"/>
      <c r="E84" s="257">
        <v>0</v>
      </c>
      <c r="F84" s="257">
        <v>0</v>
      </c>
      <c r="G84" s="257">
        <v>0</v>
      </c>
      <c r="H84" s="257">
        <v>0</v>
      </c>
      <c r="I84" s="258">
        <f t="shared" si="3"/>
        <v>0</v>
      </c>
      <c r="K84" s="269"/>
      <c r="L84" s="270"/>
      <c r="P84" s="259"/>
      <c r="Q84" s="259"/>
      <c r="R84" s="259"/>
      <c r="S84" s="259"/>
    </row>
    <row r="85" spans="1:19" s="268" customFormat="1" ht="20.100000000000001" hidden="1" customHeight="1" x14ac:dyDescent="0.3">
      <c r="A85" s="249" t="s">
        <v>948</v>
      </c>
      <c r="B85" s="250" t="s">
        <v>1006</v>
      </c>
      <c r="C85" s="256"/>
      <c r="D85" s="252"/>
      <c r="E85" s="257">
        <v>0</v>
      </c>
      <c r="F85" s="257">
        <v>0</v>
      </c>
      <c r="G85" s="257">
        <v>0</v>
      </c>
      <c r="H85" s="257">
        <v>0</v>
      </c>
      <c r="I85" s="258">
        <f t="shared" si="3"/>
        <v>0</v>
      </c>
      <c r="K85" s="269"/>
      <c r="L85" s="270"/>
      <c r="P85" s="259"/>
      <c r="Q85" s="259"/>
      <c r="R85" s="259"/>
      <c r="S85" s="259"/>
    </row>
    <row r="86" spans="1:19" s="268" customFormat="1" ht="20.100000000000001" hidden="1" customHeight="1" x14ac:dyDescent="0.3">
      <c r="A86" s="249" t="s">
        <v>948</v>
      </c>
      <c r="B86" s="250" t="s">
        <v>1007</v>
      </c>
      <c r="C86" s="278"/>
      <c r="D86" s="272"/>
      <c r="E86" s="273">
        <v>0</v>
      </c>
      <c r="F86" s="273">
        <v>0</v>
      </c>
      <c r="G86" s="273">
        <v>0</v>
      </c>
      <c r="H86" s="273">
        <v>0</v>
      </c>
      <c r="I86" s="274">
        <f t="shared" si="3"/>
        <v>0</v>
      </c>
      <c r="K86" s="269"/>
      <c r="L86" s="270"/>
      <c r="P86" s="259"/>
      <c r="Q86" s="259"/>
      <c r="R86" s="259"/>
      <c r="S86" s="259"/>
    </row>
    <row r="87" spans="1:19" s="268" customFormat="1" ht="26.4" x14ac:dyDescent="0.3">
      <c r="A87" s="208"/>
      <c r="B87" s="208"/>
      <c r="C87" s="260" t="s">
        <v>1008</v>
      </c>
      <c r="D87" s="261"/>
      <c r="E87" s="262">
        <f>SUM(E76:E86)</f>
        <v>0</v>
      </c>
      <c r="F87" s="262">
        <f>SUM(SUM(F76:F86))</f>
        <v>0</v>
      </c>
      <c r="G87" s="262">
        <f>SUM(G76:G86)</f>
        <v>0</v>
      </c>
      <c r="H87" s="262">
        <f>SUM(H76:H86)</f>
        <v>0</v>
      </c>
      <c r="I87" s="262">
        <f>SUM(I76:I86)</f>
        <v>0</v>
      </c>
      <c r="J87" s="263" t="b">
        <f>SUM(E87:H87)=SUM(I76:I86)</f>
        <v>1</v>
      </c>
      <c r="K87" s="269"/>
      <c r="L87" s="270"/>
    </row>
    <row r="88" spans="1:19" s="268" customFormat="1" ht="20.100000000000001" customHeight="1" x14ac:dyDescent="0.3">
      <c r="A88" s="396" t="s">
        <v>1009</v>
      </c>
      <c r="B88" s="397"/>
      <c r="C88" s="397"/>
      <c r="D88" s="397"/>
      <c r="E88" s="397"/>
      <c r="F88" s="397"/>
      <c r="G88" s="397"/>
      <c r="H88" s="397"/>
      <c r="I88" s="398"/>
      <c r="K88" s="269"/>
      <c r="L88" s="270"/>
    </row>
    <row r="89" spans="1:19" s="268" customFormat="1" ht="20.100000000000001" customHeight="1" x14ac:dyDescent="0.3">
      <c r="A89" s="277" t="s">
        <v>948</v>
      </c>
      <c r="B89" s="250"/>
      <c r="C89" s="251" t="s">
        <v>949</v>
      </c>
      <c r="D89" s="279"/>
      <c r="E89" s="253" t="s">
        <v>948</v>
      </c>
      <c r="F89" s="253" t="s">
        <v>948</v>
      </c>
      <c r="G89" s="253" t="s">
        <v>948</v>
      </c>
      <c r="H89" s="253" t="s">
        <v>948</v>
      </c>
      <c r="I89" s="267" t="s">
        <v>948</v>
      </c>
      <c r="K89" s="269"/>
      <c r="L89" s="270"/>
      <c r="P89" s="259"/>
      <c r="Q89" s="259"/>
      <c r="R89" s="259"/>
      <c r="S89" s="259"/>
    </row>
    <row r="90" spans="1:19" s="268" customFormat="1" ht="26.4" hidden="1" x14ac:dyDescent="0.3">
      <c r="A90" s="249" t="s">
        <v>948</v>
      </c>
      <c r="B90" s="250" t="s">
        <v>1010</v>
      </c>
      <c r="C90" s="256" t="s">
        <v>1011</v>
      </c>
      <c r="D90" s="252"/>
      <c r="E90" s="257">
        <v>0</v>
      </c>
      <c r="F90" s="257">
        <v>0</v>
      </c>
      <c r="G90" s="257">
        <v>0</v>
      </c>
      <c r="H90" s="257">
        <v>0</v>
      </c>
      <c r="I90" s="258">
        <f t="shared" ref="I90:I99" si="4">SUM(E90:H90)</f>
        <v>0</v>
      </c>
      <c r="K90" s="269"/>
      <c r="L90" s="270"/>
      <c r="P90" s="259"/>
      <c r="Q90" s="259"/>
      <c r="R90" s="259"/>
      <c r="S90" s="259"/>
    </row>
    <row r="91" spans="1:19" s="268" customFormat="1" ht="26.4" hidden="1" x14ac:dyDescent="0.3">
      <c r="A91" s="277" t="s">
        <v>948</v>
      </c>
      <c r="B91" s="250" t="s">
        <v>1012</v>
      </c>
      <c r="C91" s="256" t="s">
        <v>1013</v>
      </c>
      <c r="D91" s="252"/>
      <c r="E91" s="257">
        <v>0</v>
      </c>
      <c r="F91" s="257">
        <v>0</v>
      </c>
      <c r="G91" s="257">
        <v>0</v>
      </c>
      <c r="H91" s="257">
        <v>0</v>
      </c>
      <c r="I91" s="258">
        <f t="shared" si="4"/>
        <v>0</v>
      </c>
      <c r="K91" s="269"/>
      <c r="L91" s="270"/>
      <c r="P91" s="259"/>
      <c r="Q91" s="259"/>
      <c r="R91" s="259"/>
      <c r="S91" s="259"/>
    </row>
    <row r="92" spans="1:19" s="268" customFormat="1" ht="26.4" hidden="1" x14ac:dyDescent="0.3">
      <c r="A92" s="249" t="s">
        <v>948</v>
      </c>
      <c r="B92" s="250" t="s">
        <v>1014</v>
      </c>
      <c r="C92" s="256" t="s">
        <v>1015</v>
      </c>
      <c r="D92" s="252"/>
      <c r="E92" s="257">
        <v>0</v>
      </c>
      <c r="F92" s="257">
        <v>0</v>
      </c>
      <c r="G92" s="257">
        <v>0</v>
      </c>
      <c r="H92" s="257">
        <v>0</v>
      </c>
      <c r="I92" s="258">
        <f t="shared" si="4"/>
        <v>0</v>
      </c>
      <c r="K92" s="269"/>
      <c r="L92" s="270"/>
      <c r="P92" s="259"/>
      <c r="Q92" s="259"/>
      <c r="R92" s="259"/>
      <c r="S92" s="259"/>
    </row>
    <row r="93" spans="1:19" s="268" customFormat="1" ht="39.6" hidden="1" x14ac:dyDescent="0.3">
      <c r="A93" s="277" t="s">
        <v>948</v>
      </c>
      <c r="B93" s="250" t="s">
        <v>963</v>
      </c>
      <c r="C93" s="256" t="s">
        <v>1016</v>
      </c>
      <c r="D93" s="252"/>
      <c r="E93" s="257">
        <v>0</v>
      </c>
      <c r="F93" s="257">
        <v>0</v>
      </c>
      <c r="G93" s="257">
        <v>0</v>
      </c>
      <c r="H93" s="257">
        <v>0</v>
      </c>
      <c r="I93" s="258">
        <f t="shared" si="4"/>
        <v>0</v>
      </c>
      <c r="K93" s="269"/>
      <c r="L93" s="270"/>
      <c r="P93" s="259"/>
      <c r="Q93" s="259"/>
      <c r="R93" s="259"/>
      <c r="S93" s="259"/>
    </row>
    <row r="94" spans="1:19" s="268" customFormat="1" ht="26.4" hidden="1" x14ac:dyDescent="0.3">
      <c r="A94" s="249" t="s">
        <v>948</v>
      </c>
      <c r="B94" s="250" t="s">
        <v>963</v>
      </c>
      <c r="C94" s="256" t="s">
        <v>1017</v>
      </c>
      <c r="D94" s="252"/>
      <c r="E94" s="257">
        <v>0</v>
      </c>
      <c r="F94" s="257">
        <v>0</v>
      </c>
      <c r="G94" s="257">
        <v>0</v>
      </c>
      <c r="H94" s="257">
        <v>0</v>
      </c>
      <c r="I94" s="258">
        <f t="shared" si="4"/>
        <v>0</v>
      </c>
      <c r="K94" s="269"/>
      <c r="L94" s="270"/>
      <c r="P94" s="259"/>
      <c r="Q94" s="259"/>
      <c r="R94" s="259"/>
      <c r="S94" s="259"/>
    </row>
    <row r="95" spans="1:19" s="268" customFormat="1" ht="39.6" hidden="1" x14ac:dyDescent="0.3">
      <c r="A95" s="277" t="s">
        <v>948</v>
      </c>
      <c r="B95" s="250" t="s">
        <v>963</v>
      </c>
      <c r="C95" s="256" t="s">
        <v>1016</v>
      </c>
      <c r="D95" s="252"/>
      <c r="E95" s="257">
        <v>0</v>
      </c>
      <c r="F95" s="257">
        <v>0</v>
      </c>
      <c r="G95" s="257">
        <v>0</v>
      </c>
      <c r="H95" s="257">
        <v>0</v>
      </c>
      <c r="I95" s="258">
        <f t="shared" si="4"/>
        <v>0</v>
      </c>
      <c r="K95" s="269"/>
      <c r="L95" s="270"/>
      <c r="P95" s="259"/>
      <c r="Q95" s="259"/>
      <c r="R95" s="259"/>
      <c r="S95" s="259"/>
    </row>
    <row r="96" spans="1:19" s="268" customFormat="1" ht="26.4" hidden="1" x14ac:dyDescent="0.3">
      <c r="A96" s="249" t="s">
        <v>948</v>
      </c>
      <c r="B96" s="250" t="s">
        <v>963</v>
      </c>
      <c r="C96" s="256" t="s">
        <v>1017</v>
      </c>
      <c r="D96" s="252"/>
      <c r="E96" s="257">
        <v>0</v>
      </c>
      <c r="F96" s="257">
        <v>0</v>
      </c>
      <c r="G96" s="257">
        <v>0</v>
      </c>
      <c r="H96" s="257">
        <v>0</v>
      </c>
      <c r="I96" s="258">
        <f t="shared" si="4"/>
        <v>0</v>
      </c>
      <c r="K96" s="269"/>
      <c r="L96" s="270"/>
      <c r="P96" s="259"/>
      <c r="Q96" s="259"/>
      <c r="R96" s="259"/>
      <c r="S96" s="259"/>
    </row>
    <row r="97" spans="1:19" s="268" customFormat="1" ht="39.6" hidden="1" x14ac:dyDescent="0.3">
      <c r="A97" s="277" t="s">
        <v>948</v>
      </c>
      <c r="B97" s="250" t="s">
        <v>963</v>
      </c>
      <c r="C97" s="256" t="s">
        <v>1016</v>
      </c>
      <c r="D97" s="252"/>
      <c r="E97" s="257">
        <v>0</v>
      </c>
      <c r="F97" s="257">
        <v>0</v>
      </c>
      <c r="G97" s="257">
        <v>0</v>
      </c>
      <c r="H97" s="257">
        <v>0</v>
      </c>
      <c r="I97" s="258">
        <f t="shared" si="4"/>
        <v>0</v>
      </c>
      <c r="K97" s="269"/>
      <c r="L97" s="270"/>
      <c r="P97" s="259"/>
      <c r="Q97" s="259"/>
      <c r="R97" s="259"/>
      <c r="S97" s="259"/>
    </row>
    <row r="98" spans="1:19" s="268" customFormat="1" ht="26.4" hidden="1" x14ac:dyDescent="0.3">
      <c r="A98" s="249" t="s">
        <v>948</v>
      </c>
      <c r="B98" s="250" t="s">
        <v>963</v>
      </c>
      <c r="C98" s="256" t="s">
        <v>1017</v>
      </c>
      <c r="D98" s="252"/>
      <c r="E98" s="257">
        <v>0</v>
      </c>
      <c r="F98" s="257">
        <v>0</v>
      </c>
      <c r="G98" s="257">
        <v>0</v>
      </c>
      <c r="H98" s="257">
        <v>0</v>
      </c>
      <c r="I98" s="258">
        <f t="shared" si="4"/>
        <v>0</v>
      </c>
      <c r="K98" s="269"/>
      <c r="L98" s="270"/>
      <c r="P98" s="259"/>
      <c r="Q98" s="259"/>
      <c r="R98" s="259"/>
      <c r="S98" s="259"/>
    </row>
    <row r="99" spans="1:19" s="268" customFormat="1" ht="39.6" hidden="1" x14ac:dyDescent="0.3">
      <c r="A99" s="249" t="s">
        <v>948</v>
      </c>
      <c r="B99" s="250" t="s">
        <v>963</v>
      </c>
      <c r="C99" s="278" t="s">
        <v>1016</v>
      </c>
      <c r="D99" s="272"/>
      <c r="E99" s="273">
        <v>0</v>
      </c>
      <c r="F99" s="273">
        <v>0</v>
      </c>
      <c r="G99" s="273">
        <v>0</v>
      </c>
      <c r="H99" s="273">
        <v>0</v>
      </c>
      <c r="I99" s="274">
        <f t="shared" si="4"/>
        <v>0</v>
      </c>
      <c r="K99" s="269"/>
      <c r="L99" s="270"/>
      <c r="P99" s="259"/>
      <c r="Q99" s="259"/>
      <c r="R99" s="259"/>
      <c r="S99" s="259"/>
    </row>
    <row r="100" spans="1:19" s="268" customFormat="1" ht="26.4" x14ac:dyDescent="0.3">
      <c r="A100" s="208"/>
      <c r="B100" s="208"/>
      <c r="C100" s="260" t="s">
        <v>1018</v>
      </c>
      <c r="D100" s="261"/>
      <c r="E100" s="262">
        <f>SUM(E89:E99)</f>
        <v>0</v>
      </c>
      <c r="F100" s="262">
        <f>SUM(F89:F99)</f>
        <v>0</v>
      </c>
      <c r="G100" s="262">
        <f>SUM(G89:G99)</f>
        <v>0</v>
      </c>
      <c r="H100" s="262">
        <f>SUM(H89:H99)</f>
        <v>0</v>
      </c>
      <c r="I100" s="262">
        <f>SUM(I89:I99)</f>
        <v>0</v>
      </c>
      <c r="J100" s="263" t="b">
        <f>SUM(E100:H100)=SUM(I89:I99)</f>
        <v>1</v>
      </c>
      <c r="K100" s="269"/>
      <c r="L100" s="270"/>
    </row>
    <row r="101" spans="1:19" s="268" customFormat="1" ht="19.5" customHeight="1" x14ac:dyDescent="0.3">
      <c r="A101" s="396" t="s">
        <v>1019</v>
      </c>
      <c r="B101" s="397"/>
      <c r="C101" s="397"/>
      <c r="D101" s="397"/>
      <c r="E101" s="397"/>
      <c r="F101" s="397"/>
      <c r="G101" s="397"/>
      <c r="H101" s="397"/>
      <c r="I101" s="398"/>
      <c r="K101" s="269"/>
      <c r="L101" s="270"/>
    </row>
    <row r="102" spans="1:19" s="268" customFormat="1" ht="20.100000000000001" customHeight="1" x14ac:dyDescent="0.3">
      <c r="A102" s="277" t="s">
        <v>948</v>
      </c>
      <c r="B102" s="250"/>
      <c r="C102" s="251" t="s">
        <v>949</v>
      </c>
      <c r="D102" s="279"/>
      <c r="E102" s="253" t="s">
        <v>948</v>
      </c>
      <c r="F102" s="253" t="s">
        <v>948</v>
      </c>
      <c r="G102" s="253" t="s">
        <v>948</v>
      </c>
      <c r="H102" s="253" t="s">
        <v>948</v>
      </c>
      <c r="I102" s="267" t="s">
        <v>948</v>
      </c>
      <c r="K102" s="269"/>
      <c r="L102" s="270"/>
      <c r="P102" s="259" t="s">
        <v>948</v>
      </c>
      <c r="Q102" s="259" t="s">
        <v>948</v>
      </c>
      <c r="R102" s="259" t="s">
        <v>948</v>
      </c>
      <c r="S102" s="259" t="s">
        <v>948</v>
      </c>
    </row>
    <row r="103" spans="1:19" s="268" customFormat="1" ht="20.100000000000001" hidden="1" customHeight="1" x14ac:dyDescent="0.3">
      <c r="A103" s="249" t="s">
        <v>948</v>
      </c>
      <c r="B103" s="250" t="s">
        <v>1020</v>
      </c>
      <c r="C103" s="256" t="s">
        <v>38</v>
      </c>
      <c r="D103" s="252"/>
      <c r="E103" s="257">
        <v>0</v>
      </c>
      <c r="F103" s="257">
        <v>0</v>
      </c>
      <c r="G103" s="257">
        <v>0</v>
      </c>
      <c r="H103" s="257">
        <v>0</v>
      </c>
      <c r="I103" s="258">
        <f t="shared" ref="I103:I112" si="5">SUM(E103:H103)</f>
        <v>0</v>
      </c>
      <c r="K103" s="269"/>
      <c r="L103" s="270"/>
      <c r="P103" s="259"/>
      <c r="Q103" s="259"/>
      <c r="R103" s="259"/>
      <c r="S103" s="259"/>
    </row>
    <row r="104" spans="1:19" s="268" customFormat="1" ht="20.100000000000001" hidden="1" customHeight="1" x14ac:dyDescent="0.3">
      <c r="A104" s="277" t="s">
        <v>948</v>
      </c>
      <c r="B104" s="250"/>
      <c r="C104" s="256"/>
      <c r="D104" s="252"/>
      <c r="E104" s="257">
        <v>0</v>
      </c>
      <c r="F104" s="257">
        <v>0</v>
      </c>
      <c r="G104" s="257">
        <v>0</v>
      </c>
      <c r="H104" s="257">
        <v>0</v>
      </c>
      <c r="I104" s="258">
        <f t="shared" si="5"/>
        <v>0</v>
      </c>
      <c r="K104" s="269"/>
      <c r="L104" s="270"/>
      <c r="P104" s="259"/>
      <c r="Q104" s="259"/>
      <c r="R104" s="259"/>
      <c r="S104" s="259"/>
    </row>
    <row r="105" spans="1:19" s="268" customFormat="1" ht="20.100000000000001" hidden="1" customHeight="1" x14ac:dyDescent="0.3">
      <c r="A105" s="249" t="s">
        <v>948</v>
      </c>
      <c r="B105" s="250"/>
      <c r="C105" s="256"/>
      <c r="D105" s="252"/>
      <c r="E105" s="257">
        <v>0</v>
      </c>
      <c r="F105" s="257">
        <v>0</v>
      </c>
      <c r="G105" s="257">
        <v>0</v>
      </c>
      <c r="H105" s="257">
        <v>0</v>
      </c>
      <c r="I105" s="258">
        <f t="shared" si="5"/>
        <v>0</v>
      </c>
      <c r="K105" s="269"/>
      <c r="L105" s="270"/>
      <c r="P105" s="259"/>
      <c r="Q105" s="259"/>
      <c r="R105" s="259"/>
      <c r="S105" s="259"/>
    </row>
    <row r="106" spans="1:19" s="268" customFormat="1" ht="20.100000000000001" hidden="1" customHeight="1" x14ac:dyDescent="0.3">
      <c r="A106" s="277" t="s">
        <v>948</v>
      </c>
      <c r="B106" s="250"/>
      <c r="C106" s="256"/>
      <c r="D106" s="252"/>
      <c r="E106" s="257">
        <v>0</v>
      </c>
      <c r="F106" s="257">
        <v>0</v>
      </c>
      <c r="G106" s="257">
        <v>0</v>
      </c>
      <c r="H106" s="257">
        <v>0</v>
      </c>
      <c r="I106" s="258">
        <f t="shared" si="5"/>
        <v>0</v>
      </c>
      <c r="K106" s="269"/>
      <c r="L106" s="270"/>
      <c r="P106" s="259"/>
      <c r="Q106" s="259"/>
      <c r="R106" s="259"/>
      <c r="S106" s="259"/>
    </row>
    <row r="107" spans="1:19" s="268" customFormat="1" ht="20.100000000000001" hidden="1" customHeight="1" x14ac:dyDescent="0.3">
      <c r="A107" s="249" t="s">
        <v>948</v>
      </c>
      <c r="B107" s="250"/>
      <c r="C107" s="256"/>
      <c r="D107" s="252"/>
      <c r="E107" s="257">
        <v>0</v>
      </c>
      <c r="F107" s="257">
        <v>0</v>
      </c>
      <c r="G107" s="257">
        <v>0</v>
      </c>
      <c r="H107" s="257">
        <v>0</v>
      </c>
      <c r="I107" s="258">
        <f t="shared" si="5"/>
        <v>0</v>
      </c>
      <c r="K107" s="269"/>
      <c r="L107" s="270"/>
      <c r="P107" s="259"/>
      <c r="Q107" s="259"/>
      <c r="R107" s="259"/>
      <c r="S107" s="259"/>
    </row>
    <row r="108" spans="1:19" s="268" customFormat="1" ht="20.100000000000001" hidden="1" customHeight="1" x14ac:dyDescent="0.3">
      <c r="A108" s="277" t="s">
        <v>948</v>
      </c>
      <c r="B108" s="250"/>
      <c r="C108" s="256"/>
      <c r="D108" s="252"/>
      <c r="E108" s="257">
        <v>0</v>
      </c>
      <c r="F108" s="257">
        <v>0</v>
      </c>
      <c r="G108" s="257">
        <v>0</v>
      </c>
      <c r="H108" s="257">
        <v>0</v>
      </c>
      <c r="I108" s="258">
        <f t="shared" si="5"/>
        <v>0</v>
      </c>
      <c r="K108" s="269"/>
      <c r="L108" s="270"/>
      <c r="P108" s="259"/>
      <c r="Q108" s="259"/>
      <c r="R108" s="259"/>
      <c r="S108" s="259"/>
    </row>
    <row r="109" spans="1:19" s="268" customFormat="1" ht="20.100000000000001" hidden="1" customHeight="1" x14ac:dyDescent="0.3">
      <c r="A109" s="249" t="s">
        <v>948</v>
      </c>
      <c r="B109" s="250"/>
      <c r="C109" s="256"/>
      <c r="D109" s="252"/>
      <c r="E109" s="257">
        <v>0</v>
      </c>
      <c r="F109" s="257">
        <v>0</v>
      </c>
      <c r="G109" s="257">
        <v>0</v>
      </c>
      <c r="H109" s="257">
        <v>0</v>
      </c>
      <c r="I109" s="258">
        <f t="shared" si="5"/>
        <v>0</v>
      </c>
      <c r="K109" s="269"/>
      <c r="L109" s="270"/>
      <c r="P109" s="259"/>
      <c r="Q109" s="259"/>
      <c r="R109" s="259"/>
      <c r="S109" s="259"/>
    </row>
    <row r="110" spans="1:19" s="268" customFormat="1" ht="20.100000000000001" hidden="1" customHeight="1" x14ac:dyDescent="0.3">
      <c r="A110" s="277" t="s">
        <v>948</v>
      </c>
      <c r="B110" s="250"/>
      <c r="C110" s="256"/>
      <c r="D110" s="252"/>
      <c r="E110" s="257">
        <v>0</v>
      </c>
      <c r="F110" s="257">
        <v>0</v>
      </c>
      <c r="G110" s="257">
        <v>0</v>
      </c>
      <c r="H110" s="257">
        <v>0</v>
      </c>
      <c r="I110" s="258">
        <f t="shared" si="5"/>
        <v>0</v>
      </c>
      <c r="K110" s="269"/>
      <c r="L110" s="270"/>
      <c r="P110" s="259"/>
      <c r="Q110" s="259"/>
      <c r="R110" s="259"/>
      <c r="S110" s="259"/>
    </row>
    <row r="111" spans="1:19" s="268" customFormat="1" ht="20.100000000000001" hidden="1" customHeight="1" x14ac:dyDescent="0.3">
      <c r="A111" s="249" t="s">
        <v>948</v>
      </c>
      <c r="B111" s="250"/>
      <c r="C111" s="256"/>
      <c r="D111" s="252"/>
      <c r="E111" s="257">
        <v>0</v>
      </c>
      <c r="F111" s="257">
        <v>0</v>
      </c>
      <c r="G111" s="257">
        <v>0</v>
      </c>
      <c r="H111" s="257">
        <v>0</v>
      </c>
      <c r="I111" s="258">
        <f t="shared" si="5"/>
        <v>0</v>
      </c>
      <c r="K111" s="269"/>
      <c r="L111" s="270"/>
      <c r="P111" s="259"/>
      <c r="Q111" s="259"/>
      <c r="R111" s="259"/>
      <c r="S111" s="259"/>
    </row>
    <row r="112" spans="1:19" s="268" customFormat="1" ht="20.100000000000001" hidden="1" customHeight="1" x14ac:dyDescent="0.3">
      <c r="A112" s="249" t="s">
        <v>948</v>
      </c>
      <c r="B112" s="250"/>
      <c r="C112" s="278"/>
      <c r="D112" s="272"/>
      <c r="E112" s="273">
        <v>0</v>
      </c>
      <c r="F112" s="273">
        <v>0</v>
      </c>
      <c r="G112" s="273">
        <v>0</v>
      </c>
      <c r="H112" s="273">
        <v>0</v>
      </c>
      <c r="I112" s="274">
        <f t="shared" si="5"/>
        <v>0</v>
      </c>
      <c r="K112" s="269"/>
      <c r="L112" s="270"/>
      <c r="P112" s="259"/>
      <c r="Q112" s="259"/>
      <c r="R112" s="259"/>
      <c r="S112" s="259"/>
    </row>
    <row r="113" spans="1:13" s="268" customFormat="1" ht="26.4" x14ac:dyDescent="0.3">
      <c r="A113" s="208"/>
      <c r="B113" s="208"/>
      <c r="C113" s="260" t="s">
        <v>1021</v>
      </c>
      <c r="D113" s="261"/>
      <c r="E113" s="262">
        <f>SUM(E102:E112)</f>
        <v>0</v>
      </c>
      <c r="F113" s="262">
        <f>SUM(F102:F112)</f>
        <v>0</v>
      </c>
      <c r="G113" s="262">
        <f>SUM(G102:G112)</f>
        <v>0</v>
      </c>
      <c r="H113" s="262">
        <f>SUM(H102:H112)</f>
        <v>0</v>
      </c>
      <c r="I113" s="262">
        <f>SUM(I102:I112)</f>
        <v>0</v>
      </c>
      <c r="J113" s="263" t="b">
        <f>SUM(E113:H113)=SUM(I102:I112)</f>
        <v>1</v>
      </c>
      <c r="K113" s="269"/>
      <c r="L113" s="270"/>
    </row>
    <row r="114" spans="1:13" s="285" customFormat="1" ht="26.4" x14ac:dyDescent="0.3">
      <c r="A114" s="280"/>
      <c r="B114" s="280"/>
      <c r="C114" s="281" t="s">
        <v>1022</v>
      </c>
      <c r="D114" s="282"/>
      <c r="E114" s="283">
        <f>SUM(E30,E46,E61,E74,E87,E100,E113)</f>
        <v>124.12</v>
      </c>
      <c r="F114" s="283">
        <f>SUM(F30,F46,F61,F74,F87,F100,F113)</f>
        <v>5.3869999999999996</v>
      </c>
      <c r="G114" s="283">
        <f>SUM(G30,G46,G61,G74,G87,G100,G113)</f>
        <v>0</v>
      </c>
      <c r="H114" s="283">
        <f>SUM(H30,H46,H61,H74,H87,H100,H113)</f>
        <v>0</v>
      </c>
      <c r="I114" s="283">
        <f>SUM(I30,I46,I61,I74,I87,I100,I113)</f>
        <v>129.50700000000001</v>
      </c>
      <c r="J114" s="284" t="b">
        <f>SUM(E114:H114)=SUM(I30,I46,I61,I74,I87,I100,I113)</f>
        <v>1</v>
      </c>
      <c r="K114" s="269"/>
      <c r="L114" s="270"/>
    </row>
    <row r="115" spans="1:13" s="268" customFormat="1" ht="20.100000000000001" customHeight="1" x14ac:dyDescent="0.3">
      <c r="A115" s="396" t="s">
        <v>1023</v>
      </c>
      <c r="B115" s="397"/>
      <c r="C115" s="397"/>
      <c r="D115" s="397"/>
      <c r="E115" s="397"/>
      <c r="F115" s="397"/>
      <c r="G115" s="397"/>
      <c r="H115" s="397"/>
      <c r="I115" s="398"/>
      <c r="K115" s="269"/>
      <c r="L115" s="286"/>
    </row>
    <row r="116" spans="1:13" s="268" customFormat="1" ht="20.100000000000001" customHeight="1" x14ac:dyDescent="0.3">
      <c r="A116" s="287"/>
      <c r="B116" s="288"/>
      <c r="C116" s="251" t="s">
        <v>949</v>
      </c>
      <c r="D116" s="288"/>
      <c r="E116" s="288"/>
      <c r="F116" s="288"/>
      <c r="G116" s="288"/>
      <c r="H116" s="288"/>
      <c r="I116" s="288"/>
      <c r="K116" s="269"/>
      <c r="L116" s="286"/>
    </row>
    <row r="117" spans="1:13" s="268" customFormat="1" ht="39.6" hidden="1" x14ac:dyDescent="0.3">
      <c r="A117" s="249" t="s">
        <v>948</v>
      </c>
      <c r="B117" s="289" t="s">
        <v>1024</v>
      </c>
      <c r="C117" s="256" t="s">
        <v>1025</v>
      </c>
      <c r="D117" s="290">
        <f>K117/100</f>
        <v>0</v>
      </c>
      <c r="E117" s="291">
        <f>E114*K117/100</f>
        <v>0</v>
      </c>
      <c r="F117" s="291">
        <f>F114*K117/100</f>
        <v>0</v>
      </c>
      <c r="G117" s="291"/>
      <c r="H117" s="291"/>
      <c r="I117" s="291">
        <f>SUM(E117:F117)</f>
        <v>0</v>
      </c>
      <c r="K117" s="292">
        <v>0</v>
      </c>
      <c r="L117" s="270"/>
    </row>
    <row r="118" spans="1:13" s="268" customFormat="1" ht="26.4" x14ac:dyDescent="0.3">
      <c r="A118" s="208"/>
      <c r="B118" s="208"/>
      <c r="C118" s="260" t="s">
        <v>1026</v>
      </c>
      <c r="D118" s="261"/>
      <c r="E118" s="262">
        <f>E117</f>
        <v>0</v>
      </c>
      <c r="F118" s="262">
        <f>F117</f>
        <v>0</v>
      </c>
      <c r="G118" s="262">
        <f>G117</f>
        <v>0</v>
      </c>
      <c r="H118" s="262">
        <f>H117</f>
        <v>0</v>
      </c>
      <c r="I118" s="262">
        <f>I117</f>
        <v>0</v>
      </c>
      <c r="J118" s="263"/>
      <c r="K118" s="269"/>
      <c r="L118" s="270"/>
    </row>
    <row r="119" spans="1:13" s="268" customFormat="1" ht="26.4" x14ac:dyDescent="0.3">
      <c r="A119" s="249" t="s">
        <v>948</v>
      </c>
      <c r="B119" s="208"/>
      <c r="C119" s="256" t="s">
        <v>1027</v>
      </c>
      <c r="D119" s="293">
        <f>K119/100</f>
        <v>0.15</v>
      </c>
      <c r="E119" s="291">
        <f>E118*K119/100</f>
        <v>0</v>
      </c>
      <c r="F119" s="291">
        <f>F118*K119/100</f>
        <v>0</v>
      </c>
      <c r="G119" s="291"/>
      <c r="H119" s="291"/>
      <c r="I119" s="291">
        <f>SUM(E119:F119)</f>
        <v>0</v>
      </c>
      <c r="K119" s="292">
        <v>15</v>
      </c>
      <c r="L119" s="270"/>
    </row>
    <row r="120" spans="1:13" s="268" customFormat="1" ht="26.4" x14ac:dyDescent="0.3">
      <c r="A120" s="208"/>
      <c r="B120" s="208"/>
      <c r="C120" s="260" t="s">
        <v>1028</v>
      </c>
      <c r="D120" s="261"/>
      <c r="E120" s="262">
        <f>SUM(E114,E118)</f>
        <v>124.12</v>
      </c>
      <c r="F120" s="262">
        <f>SUM(F114,F118)</f>
        <v>5.3869999999999996</v>
      </c>
      <c r="G120" s="262">
        <f>SUM(G114,G118)</f>
        <v>0</v>
      </c>
      <c r="H120" s="262">
        <f>SUM(H114,H118)</f>
        <v>0</v>
      </c>
      <c r="I120" s="262">
        <f>SUM(E120:H120)</f>
        <v>129.50700000000001</v>
      </c>
      <c r="J120" s="263" t="b">
        <f>SUM(E120:H120)=SUM(I114,I118)</f>
        <v>1</v>
      </c>
      <c r="K120" s="269"/>
      <c r="L120" s="270"/>
    </row>
    <row r="121" spans="1:13" s="268" customFormat="1" ht="20.100000000000001" customHeight="1" x14ac:dyDescent="0.3">
      <c r="A121" s="396" t="s">
        <v>1029</v>
      </c>
      <c r="B121" s="397"/>
      <c r="C121" s="397"/>
      <c r="D121" s="397"/>
      <c r="E121" s="397"/>
      <c r="F121" s="397"/>
      <c r="G121" s="397"/>
      <c r="H121" s="397"/>
      <c r="I121" s="398"/>
      <c r="K121" s="269"/>
      <c r="L121" s="270"/>
    </row>
    <row r="122" spans="1:13" s="268" customFormat="1" ht="20.100000000000001" customHeight="1" x14ac:dyDescent="0.3">
      <c r="A122" s="287"/>
      <c r="B122" s="288"/>
      <c r="C122" s="251" t="s">
        <v>949</v>
      </c>
      <c r="D122" s="288"/>
      <c r="E122" s="288"/>
      <c r="F122" s="288"/>
      <c r="G122" s="288"/>
      <c r="H122" s="288"/>
      <c r="I122" s="288"/>
      <c r="K122" s="269"/>
      <c r="L122" s="270"/>
    </row>
    <row r="123" spans="1:13" s="233" customFormat="1" ht="52.8" hidden="1" x14ac:dyDescent="0.3">
      <c r="A123" s="249" t="s">
        <v>948</v>
      </c>
      <c r="B123" s="289" t="s">
        <v>1030</v>
      </c>
      <c r="C123" s="256" t="s">
        <v>1031</v>
      </c>
      <c r="D123" s="290">
        <f>K123/100</f>
        <v>0</v>
      </c>
      <c r="E123" s="291">
        <f>E120*K123/100</f>
        <v>0</v>
      </c>
      <c r="F123" s="291">
        <f>F120*K123/100</f>
        <v>0</v>
      </c>
      <c r="G123" s="291"/>
      <c r="H123" s="291"/>
      <c r="I123" s="291">
        <f>SUM(E123:F123)</f>
        <v>0</v>
      </c>
      <c r="K123" s="292">
        <v>0</v>
      </c>
      <c r="L123" s="248"/>
    </row>
    <row r="124" spans="1:13" s="233" customFormat="1" ht="25.5" hidden="1" customHeight="1" x14ac:dyDescent="0.25">
      <c r="A124" s="249" t="s">
        <v>948</v>
      </c>
      <c r="B124" s="256" t="s">
        <v>1032</v>
      </c>
      <c r="C124" s="256" t="s">
        <v>1033</v>
      </c>
      <c r="D124" s="290"/>
      <c r="E124" s="291"/>
      <c r="F124" s="291"/>
      <c r="G124" s="291"/>
      <c r="H124" s="291">
        <f>SUM(E120,F120)*K124/100</f>
        <v>0</v>
      </c>
      <c r="I124" s="291">
        <f>H124</f>
        <v>0</v>
      </c>
      <c r="K124" s="292">
        <v>0</v>
      </c>
      <c r="L124" s="294">
        <v>2.5</v>
      </c>
    </row>
    <row r="125" spans="1:13" s="233" customFormat="1" ht="39.6" hidden="1" x14ac:dyDescent="0.25">
      <c r="A125" s="249" t="s">
        <v>948</v>
      </c>
      <c r="B125" s="295" t="s">
        <v>1034</v>
      </c>
      <c r="C125" s="256" t="s">
        <v>1035</v>
      </c>
      <c r="D125" s="290">
        <f>K125/100</f>
        <v>0</v>
      </c>
      <c r="E125" s="291"/>
      <c r="F125" s="291"/>
      <c r="G125" s="291"/>
      <c r="H125" s="291">
        <f>SUM(E120:F120)*K125/100</f>
        <v>0</v>
      </c>
      <c r="I125" s="291">
        <f>H125</f>
        <v>0</v>
      </c>
      <c r="K125" s="292">
        <v>0</v>
      </c>
      <c r="L125" s="294">
        <v>0.1</v>
      </c>
    </row>
    <row r="126" spans="1:13" s="233" customFormat="1" ht="52.8" hidden="1" x14ac:dyDescent="0.3">
      <c r="A126" s="249" t="s">
        <v>948</v>
      </c>
      <c r="B126" s="295" t="s">
        <v>1036</v>
      </c>
      <c r="C126" s="256" t="s">
        <v>1037</v>
      </c>
      <c r="D126" s="290">
        <f>K126/100</f>
        <v>0</v>
      </c>
      <c r="E126" s="291"/>
      <c r="F126" s="291"/>
      <c r="G126" s="291"/>
      <c r="H126" s="291">
        <f>SUM(E120,F120)*K126/100</f>
        <v>0</v>
      </c>
      <c r="I126" s="291">
        <f>H126</f>
        <v>0</v>
      </c>
      <c r="K126" s="292">
        <v>0</v>
      </c>
      <c r="L126" s="248"/>
    </row>
    <row r="127" spans="1:13" s="233" customFormat="1" ht="52.8" hidden="1" x14ac:dyDescent="0.3">
      <c r="A127" s="249" t="s">
        <v>948</v>
      </c>
      <c r="B127" s="295" t="s">
        <v>1038</v>
      </c>
      <c r="C127" s="256" t="s">
        <v>1039</v>
      </c>
      <c r="D127" s="252"/>
      <c r="E127" s="291"/>
      <c r="F127" s="291"/>
      <c r="G127" s="291"/>
      <c r="H127" s="257">
        <v>0</v>
      </c>
      <c r="I127" s="291">
        <f>H127</f>
        <v>0</v>
      </c>
      <c r="K127" s="247"/>
      <c r="L127" s="255"/>
    </row>
    <row r="128" spans="1:13" s="233" customFormat="1" ht="39.6" hidden="1" x14ac:dyDescent="0.3">
      <c r="A128" s="249" t="s">
        <v>948</v>
      </c>
      <c r="B128" s="295" t="s">
        <v>1040</v>
      </c>
      <c r="C128" s="256" t="s">
        <v>1041</v>
      </c>
      <c r="D128" s="293">
        <f>K128/100</f>
        <v>0</v>
      </c>
      <c r="E128" s="291"/>
      <c r="F128" s="291"/>
      <c r="G128" s="291"/>
      <c r="H128" s="257">
        <f>G114*D128</f>
        <v>0</v>
      </c>
      <c r="I128" s="291">
        <f>H128</f>
        <v>0</v>
      </c>
      <c r="K128" s="292">
        <v>0</v>
      </c>
      <c r="L128" s="255" t="s">
        <v>1042</v>
      </c>
      <c r="M128" s="296"/>
    </row>
    <row r="129" spans="1:46" s="233" customFormat="1" ht="21" customHeight="1" x14ac:dyDescent="0.3">
      <c r="A129" s="208"/>
      <c r="B129" s="208"/>
      <c r="C129" s="260" t="s">
        <v>1043</v>
      </c>
      <c r="D129" s="261"/>
      <c r="E129" s="262">
        <f>SUM(E123:E128)</f>
        <v>0</v>
      </c>
      <c r="F129" s="262">
        <f>SUM(F123:F128)</f>
        <v>0</v>
      </c>
      <c r="G129" s="262">
        <f>SUM(G123:G128)</f>
        <v>0</v>
      </c>
      <c r="H129" s="262">
        <f>SUM(H124:H128)</f>
        <v>0</v>
      </c>
      <c r="I129" s="262">
        <f>SUM(I123:I128)</f>
        <v>0</v>
      </c>
      <c r="J129" s="263" t="b">
        <f>SUM(E129:H129)=SUM(I123:I128)</f>
        <v>1</v>
      </c>
      <c r="K129" s="247"/>
      <c r="L129" s="248"/>
    </row>
    <row r="130" spans="1:46" s="233" customFormat="1" ht="26.4" x14ac:dyDescent="0.3">
      <c r="A130" s="275"/>
      <c r="B130" s="275"/>
      <c r="C130" s="260" t="s">
        <v>1044</v>
      </c>
      <c r="D130" s="261"/>
      <c r="E130" s="262">
        <f>SUM(E120,E129)</f>
        <v>124.12</v>
      </c>
      <c r="F130" s="262">
        <f>SUM(F120,F129)</f>
        <v>5.3869999999999996</v>
      </c>
      <c r="G130" s="262">
        <f>SUM(G120,G129)</f>
        <v>0</v>
      </c>
      <c r="H130" s="262">
        <f>SUM(H120,H129)</f>
        <v>0</v>
      </c>
      <c r="I130" s="262">
        <f>SUM(I120,I129)</f>
        <v>129.50700000000001</v>
      </c>
      <c r="J130" s="263" t="b">
        <f>SUM(E130:H130)=SUM(I120,I129)</f>
        <v>1</v>
      </c>
      <c r="K130" s="247"/>
      <c r="L130" s="248"/>
    </row>
    <row r="131" spans="1:46" s="233" customFormat="1" ht="20.100000000000001" customHeight="1" x14ac:dyDescent="0.3">
      <c r="A131" s="396" t="s">
        <v>1045</v>
      </c>
      <c r="B131" s="397"/>
      <c r="C131" s="397"/>
      <c r="D131" s="397"/>
      <c r="E131" s="397"/>
      <c r="F131" s="397"/>
      <c r="G131" s="397"/>
      <c r="H131" s="397"/>
      <c r="I131" s="398"/>
      <c r="K131" s="247"/>
      <c r="L131" s="248"/>
    </row>
    <row r="132" spans="1:46" s="233" customFormat="1" ht="20.100000000000001" customHeight="1" x14ac:dyDescent="0.3">
      <c r="A132" s="287"/>
      <c r="B132" s="288"/>
      <c r="C132" s="251" t="s">
        <v>949</v>
      </c>
      <c r="D132" s="288"/>
      <c r="E132" s="288"/>
      <c r="F132" s="288"/>
      <c r="G132" s="288"/>
      <c r="H132" s="288"/>
      <c r="I132" s="288"/>
      <c r="K132" s="247"/>
      <c r="L132" s="248"/>
    </row>
    <row r="133" spans="1:46" s="233" customFormat="1" ht="55.5" hidden="1" customHeight="1" x14ac:dyDescent="0.3">
      <c r="A133" s="249" t="s">
        <v>948</v>
      </c>
      <c r="B133" s="256" t="s">
        <v>1046</v>
      </c>
      <c r="C133" s="256" t="s">
        <v>1047</v>
      </c>
      <c r="D133" s="290">
        <f>K133/100</f>
        <v>0</v>
      </c>
      <c r="E133" s="297"/>
      <c r="F133" s="297"/>
      <c r="G133" s="297"/>
      <c r="H133" s="291">
        <f>I130*K133/100</f>
        <v>0</v>
      </c>
      <c r="I133" s="291">
        <f>H133</f>
        <v>0</v>
      </c>
      <c r="K133" s="292">
        <v>0</v>
      </c>
      <c r="L133" s="298">
        <v>1.1000000000000001</v>
      </c>
    </row>
    <row r="134" spans="1:46" s="233" customFormat="1" ht="40.5" hidden="1" customHeight="1" x14ac:dyDescent="0.3">
      <c r="A134" s="249" t="s">
        <v>948</v>
      </c>
      <c r="B134" s="256" t="s">
        <v>1048</v>
      </c>
      <c r="C134" s="256" t="s">
        <v>1049</v>
      </c>
      <c r="D134" s="290">
        <f>K134/100</f>
        <v>0</v>
      </c>
      <c r="E134" s="297"/>
      <c r="F134" s="297"/>
      <c r="G134" s="297"/>
      <c r="H134" s="291">
        <f>I130*K134/100</f>
        <v>0</v>
      </c>
      <c r="I134" s="291">
        <f>H134</f>
        <v>0</v>
      </c>
      <c r="K134" s="292">
        <v>0</v>
      </c>
      <c r="L134" s="299">
        <v>2.14</v>
      </c>
    </row>
    <row r="135" spans="1:46" s="233" customFormat="1" ht="19.5" customHeight="1" x14ac:dyDescent="0.3">
      <c r="A135" s="275"/>
      <c r="B135" s="275"/>
      <c r="C135" s="260" t="s">
        <v>1050</v>
      </c>
      <c r="D135" s="261"/>
      <c r="E135" s="262">
        <f>SUM(E134)</f>
        <v>0</v>
      </c>
      <c r="F135" s="262">
        <f>SUM(F134)</f>
        <v>0</v>
      </c>
      <c r="G135" s="262">
        <f>SUM(G134)</f>
        <v>0</v>
      </c>
      <c r="H135" s="262">
        <f>SUM(H133,H134)</f>
        <v>0</v>
      </c>
      <c r="I135" s="262">
        <f>SUM(I133,I134)</f>
        <v>0</v>
      </c>
      <c r="J135" s="263" t="b">
        <f>SUM(E135:H135)=SUM(I134)</f>
        <v>1</v>
      </c>
      <c r="K135" s="247"/>
      <c r="L135" s="248"/>
    </row>
    <row r="136" spans="1:46" s="233" customFormat="1" ht="18.75" customHeight="1" x14ac:dyDescent="0.3">
      <c r="A136" s="275"/>
      <c r="B136" s="275"/>
      <c r="C136" s="260" t="s">
        <v>1051</v>
      </c>
      <c r="D136" s="261"/>
      <c r="E136" s="262">
        <f>SUM(E130,E135)</f>
        <v>124.12</v>
      </c>
      <c r="F136" s="262">
        <f>SUM(F130,F135)</f>
        <v>5.3869999999999996</v>
      </c>
      <c r="G136" s="262">
        <f>SUM(G130,G135)</f>
        <v>0</v>
      </c>
      <c r="H136" s="262">
        <f>SUM(H130,H135)</f>
        <v>0</v>
      </c>
      <c r="I136" s="262">
        <f>SUM(I130,I135)</f>
        <v>129.50700000000001</v>
      </c>
      <c r="K136" s="247"/>
      <c r="L136" s="248"/>
    </row>
    <row r="137" spans="1:46" s="233" customFormat="1" ht="20.100000000000001" customHeight="1" x14ac:dyDescent="0.3">
      <c r="A137" s="396" t="s">
        <v>1052</v>
      </c>
      <c r="B137" s="397"/>
      <c r="C137" s="397"/>
      <c r="D137" s="397"/>
      <c r="E137" s="397"/>
      <c r="F137" s="397"/>
      <c r="G137" s="397"/>
      <c r="H137" s="397"/>
      <c r="I137" s="398"/>
      <c r="K137" s="247"/>
      <c r="L137" s="248"/>
      <c r="M137" s="300"/>
      <c r="N137" s="301"/>
      <c r="O137" s="302"/>
      <c r="P137" s="301"/>
    </row>
    <row r="138" spans="1:46" s="233" customFormat="1" ht="20.100000000000001" hidden="1" customHeight="1" x14ac:dyDescent="0.3">
      <c r="A138" s="287"/>
      <c r="B138" s="288"/>
      <c r="C138" s="251" t="s">
        <v>949</v>
      </c>
      <c r="D138" s="288"/>
      <c r="E138" s="288"/>
      <c r="F138" s="288"/>
      <c r="G138" s="288"/>
      <c r="H138" s="288"/>
      <c r="I138" s="288"/>
      <c r="K138" s="247"/>
      <c r="L138" s="248"/>
      <c r="M138" s="300"/>
      <c r="N138" s="301"/>
      <c r="O138" s="302"/>
      <c r="P138" s="301"/>
    </row>
    <row r="139" spans="1:46" s="233" customFormat="1" ht="20.100000000000001" hidden="1" customHeight="1" x14ac:dyDescent="0.3">
      <c r="A139" s="249" t="s">
        <v>948</v>
      </c>
      <c r="B139" s="295" t="s">
        <v>1053</v>
      </c>
      <c r="C139" s="418" t="s">
        <v>1054</v>
      </c>
      <c r="D139" s="418"/>
      <c r="E139" s="297"/>
      <c r="F139" s="297"/>
      <c r="G139" s="297"/>
      <c r="H139" s="257">
        <f>0/4.27</f>
        <v>0</v>
      </c>
      <c r="I139" s="291">
        <f t="shared" ref="I139:I144" si="6">H139</f>
        <v>0</v>
      </c>
      <c r="K139" s="247"/>
      <c r="L139" s="255"/>
      <c r="M139" s="300"/>
      <c r="N139" s="303"/>
      <c r="O139" s="302"/>
      <c r="P139" s="301"/>
    </row>
    <row r="140" spans="1:46" s="233" customFormat="1" ht="20.100000000000001" hidden="1" customHeight="1" x14ac:dyDescent="0.3">
      <c r="A140" s="249" t="s">
        <v>948</v>
      </c>
      <c r="B140" s="295" t="s">
        <v>1055</v>
      </c>
      <c r="C140" s="256" t="s">
        <v>1054</v>
      </c>
      <c r="D140" s="252"/>
      <c r="E140" s="297"/>
      <c r="F140" s="297"/>
      <c r="G140" s="297"/>
      <c r="H140" s="257">
        <v>0</v>
      </c>
      <c r="I140" s="291">
        <f t="shared" si="6"/>
        <v>0</v>
      </c>
      <c r="K140" s="304"/>
      <c r="L140" s="255"/>
      <c r="M140" s="305"/>
      <c r="N140" s="301"/>
      <c r="O140" s="306"/>
      <c r="P140" s="301"/>
    </row>
    <row r="141" spans="1:46" s="233" customFormat="1" ht="20.100000000000001" hidden="1" customHeight="1" x14ac:dyDescent="0.3">
      <c r="A141" s="249"/>
      <c r="B141" s="295" t="s">
        <v>1056</v>
      </c>
      <c r="C141" s="256" t="s">
        <v>1057</v>
      </c>
      <c r="D141" s="252"/>
      <c r="E141" s="297"/>
      <c r="F141" s="297"/>
      <c r="G141" s="297"/>
      <c r="H141" s="257">
        <v>0</v>
      </c>
      <c r="I141" s="291">
        <f t="shared" si="6"/>
        <v>0</v>
      </c>
      <c r="K141" s="304"/>
      <c r="L141" s="255"/>
      <c r="M141" s="305"/>
      <c r="N141" s="301"/>
      <c r="O141" s="306"/>
      <c r="P141" s="301"/>
    </row>
    <row r="142" spans="1:46" s="233" customFormat="1" ht="33.75" hidden="1" customHeight="1" x14ac:dyDescent="0.3">
      <c r="A142" s="249" t="s">
        <v>948</v>
      </c>
      <c r="B142" s="307" t="s">
        <v>1058</v>
      </c>
      <c r="C142" s="256" t="s">
        <v>1059</v>
      </c>
      <c r="D142" s="290">
        <f>K142/100</f>
        <v>0</v>
      </c>
      <c r="E142" s="297"/>
      <c r="F142" s="297"/>
      <c r="G142" s="297"/>
      <c r="H142" s="291">
        <f>I130*K142/100</f>
        <v>0</v>
      </c>
      <c r="I142" s="291">
        <f t="shared" si="6"/>
        <v>0</v>
      </c>
      <c r="K142" s="292">
        <v>0</v>
      </c>
      <c r="L142" s="298">
        <v>0.2</v>
      </c>
      <c r="M142" s="308"/>
      <c r="N142" s="309"/>
      <c r="O142" s="310"/>
      <c r="P142" s="310"/>
      <c r="Q142" s="301"/>
      <c r="R142" s="301"/>
      <c r="S142" s="311"/>
      <c r="T142" s="311"/>
      <c r="U142" s="311"/>
      <c r="V142" s="311"/>
      <c r="W142" s="31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</row>
    <row r="143" spans="1:46" s="233" customFormat="1" ht="26.4" x14ac:dyDescent="0.3">
      <c r="A143" s="249"/>
      <c r="B143" s="295"/>
      <c r="C143" s="256" t="s">
        <v>1060</v>
      </c>
      <c r="D143" s="290"/>
      <c r="E143" s="297"/>
      <c r="F143" s="297"/>
      <c r="G143" s="297"/>
      <c r="H143" s="291">
        <f>5.083/5.59</f>
        <v>0.90930232558139545</v>
      </c>
      <c r="I143" s="291">
        <f t="shared" si="6"/>
        <v>0.90930232558139545</v>
      </c>
      <c r="K143" s="292"/>
      <c r="L143" s="255"/>
      <c r="M143" s="312"/>
      <c r="N143" s="303"/>
      <c r="O143" s="302"/>
      <c r="P143" s="301"/>
    </row>
    <row r="144" spans="1:46" s="233" customFormat="1" ht="55.5" hidden="1" customHeight="1" x14ac:dyDescent="0.35">
      <c r="A144" s="249" t="s">
        <v>948</v>
      </c>
      <c r="B144" s="313" t="s">
        <v>1061</v>
      </c>
      <c r="C144" s="256" t="s">
        <v>1062</v>
      </c>
      <c r="D144" s="290">
        <f>K144/100</f>
        <v>0</v>
      </c>
      <c r="E144" s="297"/>
      <c r="F144" s="297"/>
      <c r="G144" s="297"/>
      <c r="H144" s="291">
        <f>(H139+H140+H141)*K144/100</f>
        <v>0</v>
      </c>
      <c r="I144" s="291">
        <f t="shared" si="6"/>
        <v>0</v>
      </c>
      <c r="J144" s="314"/>
      <c r="K144" s="292">
        <v>0</v>
      </c>
      <c r="L144" s="299" t="s">
        <v>1042</v>
      </c>
      <c r="M144" s="315"/>
      <c r="N144" s="315"/>
      <c r="O144" s="315"/>
      <c r="P144" s="315"/>
      <c r="Q144" s="316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</row>
    <row r="145" spans="1:46" s="233" customFormat="1" ht="16.5" customHeight="1" x14ac:dyDescent="0.35">
      <c r="A145" s="275"/>
      <c r="B145" s="313"/>
      <c r="C145" s="260" t="s">
        <v>1063</v>
      </c>
      <c r="D145" s="261"/>
      <c r="E145" s="262">
        <f>SUM(E139:E144)</f>
        <v>0</v>
      </c>
      <c r="F145" s="262">
        <f>SUM(F139:F144)</f>
        <v>0</v>
      </c>
      <c r="G145" s="262">
        <f>SUM(G139:G144)</f>
        <v>0</v>
      </c>
      <c r="H145" s="262">
        <f>SUM(H139:H144)</f>
        <v>0.90930232558139545</v>
      </c>
      <c r="I145" s="262">
        <f>SUM(E145:H145)</f>
        <v>0.90930232558139545</v>
      </c>
      <c r="J145" s="263" t="b">
        <f>SUM(E145:H145)=SUM(I139:I144)</f>
        <v>1</v>
      </c>
      <c r="K145" s="247"/>
      <c r="L145" s="248"/>
      <c r="M145" s="315"/>
      <c r="N145" s="301"/>
      <c r="O145" s="318"/>
      <c r="P145" s="301"/>
      <c r="Q145" s="319"/>
      <c r="R145" s="320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</row>
    <row r="146" spans="1:46" s="233" customFormat="1" ht="26.4" x14ac:dyDescent="0.35">
      <c r="A146" s="275"/>
      <c r="C146" s="260" t="s">
        <v>1064</v>
      </c>
      <c r="D146" s="261"/>
      <c r="E146" s="262">
        <f>SUM(E136,E145)</f>
        <v>124.12</v>
      </c>
      <c r="F146" s="262">
        <f>SUM(F136,F145)</f>
        <v>5.3869999999999996</v>
      </c>
      <c r="G146" s="262">
        <f>SUM(G136,G145)</f>
        <v>0</v>
      </c>
      <c r="H146" s="262">
        <f>SUM(H136,H145)</f>
        <v>0.90930232558139545</v>
      </c>
      <c r="I146" s="262">
        <f>SUM(E146:H146)</f>
        <v>130.4163023255814</v>
      </c>
      <c r="J146" s="263" t="b">
        <f>SUM(E146:H146)=SUM(I136,I145)</f>
        <v>1</v>
      </c>
      <c r="K146" s="247"/>
      <c r="L146" s="248"/>
      <c r="M146" s="315"/>
    </row>
    <row r="147" spans="1:46" s="233" customFormat="1" ht="39.6" x14ac:dyDescent="0.25">
      <c r="A147" s="249" t="s">
        <v>948</v>
      </c>
      <c r="B147" s="313" t="s">
        <v>1065</v>
      </c>
      <c r="C147" s="278" t="s">
        <v>1066</v>
      </c>
      <c r="D147" s="321">
        <f>K147/100</f>
        <v>0</v>
      </c>
      <c r="E147" s="274">
        <f>E146*K147/100</f>
        <v>0</v>
      </c>
      <c r="F147" s="274">
        <f>F146*K147/100</f>
        <v>0</v>
      </c>
      <c r="G147" s="274">
        <f>G146*K147/100</f>
        <v>0</v>
      </c>
      <c r="H147" s="274">
        <f>(H146-H145)*K147/100</f>
        <v>0</v>
      </c>
      <c r="I147" s="274">
        <f>SUM(E147:H147)</f>
        <v>0</v>
      </c>
      <c r="K147" s="292">
        <v>0</v>
      </c>
      <c r="L147" s="298">
        <v>2</v>
      </c>
    </row>
    <row r="148" spans="1:46" s="233" customFormat="1" ht="39.6" x14ac:dyDescent="0.3">
      <c r="A148" s="275"/>
      <c r="B148" s="275"/>
      <c r="C148" s="322" t="s">
        <v>1067</v>
      </c>
      <c r="D148" s="323"/>
      <c r="E148" s="324">
        <f>SUM(E146:E147)</f>
        <v>124.12</v>
      </c>
      <c r="F148" s="324">
        <f>SUM(F146:F147)</f>
        <v>5.3869999999999996</v>
      </c>
      <c r="G148" s="324">
        <f>SUM(G146:G147)</f>
        <v>0</v>
      </c>
      <c r="H148" s="325">
        <f>SUM(H146:H147)</f>
        <v>0.90930232558139545</v>
      </c>
      <c r="I148" s="324">
        <f>SUM(E148:H148)</f>
        <v>130.4163023255814</v>
      </c>
      <c r="J148" s="263" t="b">
        <f>SUM(E148:H148)=SUM(I146:I146)</f>
        <v>1</v>
      </c>
      <c r="K148" s="247"/>
      <c r="L148" s="248"/>
      <c r="U148" s="304"/>
    </row>
    <row r="149" spans="1:46" s="233" customFormat="1" x14ac:dyDescent="0.3">
      <c r="A149" s="275"/>
      <c r="B149" s="275"/>
      <c r="C149" s="326" t="s">
        <v>1068</v>
      </c>
      <c r="D149" s="261"/>
      <c r="E149" s="262"/>
      <c r="F149" s="262"/>
      <c r="G149" s="262"/>
      <c r="H149" s="262"/>
      <c r="I149" s="262"/>
      <c r="J149" s="263"/>
      <c r="K149" s="247"/>
      <c r="L149" s="248"/>
    </row>
    <row r="150" spans="1:46" s="233" customFormat="1" ht="14.4" thickBot="1" x14ac:dyDescent="0.35">
      <c r="A150" s="275"/>
      <c r="B150" s="275"/>
      <c r="C150" s="256" t="s">
        <v>1069</v>
      </c>
      <c r="D150" s="252"/>
      <c r="E150" s="327"/>
      <c r="F150" s="327"/>
      <c r="G150" s="327"/>
      <c r="H150" s="327"/>
      <c r="I150" s="327">
        <f>I119</f>
        <v>0</v>
      </c>
      <c r="J150" s="263"/>
      <c r="K150" s="247"/>
      <c r="L150" s="248"/>
    </row>
    <row r="151" spans="1:46" s="233" customFormat="1" ht="27" thickTop="1" x14ac:dyDescent="0.3">
      <c r="A151" s="275"/>
      <c r="B151" s="275"/>
      <c r="C151" s="328" t="s">
        <v>1070</v>
      </c>
      <c r="D151" s="329"/>
      <c r="E151" s="330">
        <f>E148*D153</f>
        <v>974.34199999999998</v>
      </c>
      <c r="F151" s="330">
        <f>F148*D153</f>
        <v>42.287949999999995</v>
      </c>
      <c r="G151" s="330">
        <f>G148*D154</f>
        <v>0</v>
      </c>
      <c r="H151" s="330">
        <f>(H148-H145)*D155+H139*D156+H140*D156+H141*D157+H142*D156+H143*D158+H144*D158</f>
        <v>5.0830000000000002</v>
      </c>
      <c r="I151" s="330">
        <f>SUM(E151:H151)</f>
        <v>1021.71295</v>
      </c>
      <c r="K151" s="292"/>
      <c r="L151" s="248"/>
    </row>
    <row r="152" spans="1:46" s="233" customFormat="1" ht="13.2" x14ac:dyDescent="0.3">
      <c r="A152" s="275"/>
      <c r="B152" s="275"/>
      <c r="C152" s="331" t="s">
        <v>1071</v>
      </c>
      <c r="D152" s="290"/>
      <c r="E152" s="297"/>
      <c r="F152" s="297"/>
      <c r="G152" s="297"/>
      <c r="H152" s="297"/>
      <c r="I152" s="291"/>
      <c r="K152" s="292"/>
      <c r="L152" s="248"/>
    </row>
    <row r="153" spans="1:46" s="233" customFormat="1" ht="33" x14ac:dyDescent="0.3">
      <c r="A153" s="275"/>
      <c r="B153" s="332" t="s">
        <v>1072</v>
      </c>
      <c r="C153" s="256" t="s">
        <v>1073</v>
      </c>
      <c r="D153" s="333">
        <v>7.85</v>
      </c>
      <c r="E153" s="327"/>
      <c r="F153" s="327"/>
      <c r="G153" s="327"/>
      <c r="H153" s="327"/>
      <c r="I153" s="327"/>
      <c r="K153" s="292"/>
      <c r="L153" s="248"/>
    </row>
    <row r="154" spans="1:46" s="233" customFormat="1" ht="20.100000000000001" hidden="1" customHeight="1" x14ac:dyDescent="0.3">
      <c r="A154" s="275"/>
      <c r="B154" s="332" t="s">
        <v>1074</v>
      </c>
      <c r="C154" s="256" t="s">
        <v>1075</v>
      </c>
      <c r="D154" s="333">
        <v>4.09</v>
      </c>
      <c r="E154" s="327"/>
      <c r="F154" s="327"/>
      <c r="G154" s="327"/>
      <c r="H154" s="327"/>
      <c r="I154" s="327"/>
      <c r="K154" s="292"/>
      <c r="L154" s="248"/>
    </row>
    <row r="155" spans="1:46" s="233" customFormat="1" ht="20.100000000000001" hidden="1" customHeight="1" x14ac:dyDescent="0.3">
      <c r="A155" s="275"/>
      <c r="B155" s="332" t="s">
        <v>1074</v>
      </c>
      <c r="C155" s="256" t="s">
        <v>1076</v>
      </c>
      <c r="D155" s="333">
        <v>10.79</v>
      </c>
      <c r="E155" s="327"/>
      <c r="F155" s="327"/>
      <c r="G155" s="327"/>
      <c r="H155" s="327">
        <f>(H148-H145)*D155+H142*D156</f>
        <v>0</v>
      </c>
      <c r="I155" s="327"/>
      <c r="K155" s="292"/>
      <c r="L155" s="248"/>
    </row>
    <row r="156" spans="1:46" s="233" customFormat="1" ht="20.100000000000001" hidden="1" customHeight="1" x14ac:dyDescent="0.3">
      <c r="A156" s="275"/>
      <c r="B156" s="332" t="s">
        <v>1074</v>
      </c>
      <c r="C156" s="256" t="s">
        <v>1077</v>
      </c>
      <c r="D156" s="333">
        <v>4.2699999999999996</v>
      </c>
      <c r="E156" s="327"/>
      <c r="F156" s="327"/>
      <c r="G156" s="327"/>
      <c r="H156" s="327">
        <f>(H139+H140)*D156</f>
        <v>0</v>
      </c>
      <c r="I156" s="327"/>
      <c r="K156" s="292"/>
      <c r="L156" s="248"/>
    </row>
    <row r="157" spans="1:46" s="233" customFormat="1" ht="20.100000000000001" hidden="1" customHeight="1" x14ac:dyDescent="0.3">
      <c r="A157" s="275"/>
      <c r="B157" s="332" t="s">
        <v>1074</v>
      </c>
      <c r="C157" s="256" t="s">
        <v>1078</v>
      </c>
      <c r="D157" s="333">
        <v>4.3499999999999996</v>
      </c>
      <c r="E157" s="327"/>
      <c r="F157" s="327"/>
      <c r="G157" s="327"/>
      <c r="H157" s="327">
        <f>H141*D157</f>
        <v>0</v>
      </c>
      <c r="I157" s="327"/>
      <c r="K157" s="292"/>
      <c r="L157" s="248"/>
    </row>
    <row r="158" spans="1:46" s="233" customFormat="1" ht="20.100000000000001" customHeight="1" x14ac:dyDescent="0.3">
      <c r="A158" s="275"/>
      <c r="B158" s="332"/>
      <c r="C158" s="256" t="s">
        <v>1079</v>
      </c>
      <c r="D158" s="333">
        <v>5.59</v>
      </c>
      <c r="E158" s="327"/>
      <c r="F158" s="327"/>
      <c r="G158" s="327"/>
      <c r="H158" s="327">
        <f>(H143+H144)*D158</f>
        <v>5.0830000000000002</v>
      </c>
      <c r="I158" s="327"/>
      <c r="K158" s="334"/>
      <c r="L158" s="335"/>
    </row>
    <row r="159" spans="1:46" s="233" customFormat="1" ht="13.2" x14ac:dyDescent="0.3">
      <c r="A159" s="275"/>
      <c r="B159" s="332"/>
      <c r="C159" s="256"/>
      <c r="D159" s="333"/>
      <c r="E159" s="327"/>
      <c r="F159" s="327"/>
      <c r="G159" s="327"/>
      <c r="H159" s="327"/>
      <c r="I159" s="327"/>
      <c r="K159" s="334"/>
      <c r="L159" s="335"/>
    </row>
    <row r="160" spans="1:46" s="233" customFormat="1" thickBot="1" x14ac:dyDescent="0.35">
      <c r="A160" s="275"/>
      <c r="B160" s="275"/>
      <c r="C160" s="336" t="s">
        <v>1080</v>
      </c>
      <c r="D160" s="290">
        <v>0.2</v>
      </c>
      <c r="E160" s="297">
        <f>E151*D160</f>
        <v>194.86840000000001</v>
      </c>
      <c r="F160" s="297">
        <f>F151*D160</f>
        <v>8.4575899999999997</v>
      </c>
      <c r="G160" s="297">
        <f>G151*D160</f>
        <v>0</v>
      </c>
      <c r="H160" s="297">
        <f>(H151-H158-H156)*D160</f>
        <v>0</v>
      </c>
      <c r="I160" s="291">
        <f>SUM(E160:H160)</f>
        <v>203.32599000000002</v>
      </c>
      <c r="K160" s="292"/>
      <c r="L160" s="248"/>
    </row>
    <row r="161" spans="1:17" s="233" customFormat="1" ht="40.200000000000003" thickTop="1" x14ac:dyDescent="0.3">
      <c r="A161" s="275"/>
      <c r="B161" s="275"/>
      <c r="C161" s="328" t="s">
        <v>1081</v>
      </c>
      <c r="D161" s="329"/>
      <c r="E161" s="330">
        <f>SUM(E151,E160)</f>
        <v>1169.2103999999999</v>
      </c>
      <c r="F161" s="330">
        <f>SUM(F151,F160)</f>
        <v>50.745539999999991</v>
      </c>
      <c r="G161" s="330">
        <f>SUM(G151,G160)</f>
        <v>0</v>
      </c>
      <c r="H161" s="330">
        <f>SUM(H151,H160)</f>
        <v>5.0830000000000002</v>
      </c>
      <c r="I161" s="330">
        <f>SUM(E161:H161)</f>
        <v>1225.0389399999999</v>
      </c>
      <c r="K161" s="292"/>
      <c r="L161" s="248"/>
      <c r="Q161" s="304"/>
    </row>
    <row r="162" spans="1:17" s="233" customFormat="1" ht="13.2" x14ac:dyDescent="0.3">
      <c r="A162" s="275"/>
      <c r="B162" s="275"/>
      <c r="C162" s="331" t="str">
        <f>C152</f>
        <v>4 квартал 2019  г.</v>
      </c>
      <c r="D162" s="290"/>
      <c r="E162" s="297"/>
      <c r="F162" s="297"/>
      <c r="G162" s="297"/>
      <c r="H162" s="297"/>
      <c r="I162" s="291"/>
      <c r="K162" s="292"/>
      <c r="L162" s="248"/>
    </row>
    <row r="163" spans="1:17" s="233" customFormat="1" ht="26.4" x14ac:dyDescent="0.3">
      <c r="A163" s="275"/>
      <c r="B163" s="275"/>
      <c r="C163" s="256" t="s">
        <v>1082</v>
      </c>
      <c r="D163" s="252"/>
      <c r="E163" s="327"/>
      <c r="F163" s="327"/>
      <c r="G163" s="327"/>
      <c r="H163" s="327"/>
      <c r="I163" s="327">
        <f>I150*D153*1.2</f>
        <v>0</v>
      </c>
      <c r="J163" s="263"/>
      <c r="K163" s="247"/>
      <c r="L163" s="248"/>
    </row>
    <row r="164" spans="1:17" s="233" customFormat="1" ht="20.100000000000001" hidden="1" customHeight="1" x14ac:dyDescent="0.3">
      <c r="A164" s="275"/>
      <c r="B164" s="420" t="s">
        <v>1083</v>
      </c>
      <c r="C164" s="420"/>
      <c r="D164" s="420"/>
      <c r="E164" s="420"/>
      <c r="F164" s="420"/>
      <c r="G164" s="420"/>
      <c r="H164" s="420"/>
      <c r="I164" s="420"/>
      <c r="J164" s="263"/>
      <c r="K164" s="247"/>
      <c r="L164" s="248"/>
    </row>
    <row r="165" spans="1:17" s="233" customFormat="1" ht="13.2" x14ac:dyDescent="0.3">
      <c r="A165" s="419" t="s">
        <v>1084</v>
      </c>
      <c r="B165" s="419"/>
      <c r="C165" s="337"/>
      <c r="D165" s="338"/>
      <c r="E165" s="275"/>
      <c r="F165" s="275"/>
      <c r="G165" s="275"/>
      <c r="H165" s="275"/>
      <c r="I165" s="275"/>
      <c r="K165" s="247"/>
      <c r="L165" s="248"/>
    </row>
    <row r="166" spans="1:17" s="233" customFormat="1" ht="13.2" x14ac:dyDescent="0.3">
      <c r="A166" s="419" t="s">
        <v>1085</v>
      </c>
      <c r="B166" s="419"/>
      <c r="C166" s="390"/>
      <c r="D166" s="390"/>
      <c r="E166" s="390"/>
      <c r="F166" s="390"/>
      <c r="G166" s="390"/>
      <c r="H166" s="390"/>
      <c r="I166" s="390"/>
      <c r="K166" s="247"/>
      <c r="L166" s="248"/>
    </row>
    <row r="167" spans="1:17" s="233" customFormat="1" ht="15.6" x14ac:dyDescent="0.3">
      <c r="A167" s="339"/>
      <c r="B167" s="339"/>
      <c r="C167" s="421" t="s">
        <v>1086</v>
      </c>
      <c r="D167" s="421"/>
      <c r="E167" s="421"/>
      <c r="F167" s="421"/>
      <c r="G167" s="421"/>
      <c r="H167" s="421"/>
      <c r="I167" s="421"/>
      <c r="J167" s="340"/>
      <c r="K167" s="341"/>
      <c r="L167" s="248"/>
    </row>
    <row r="168" spans="1:17" s="233" customFormat="1" ht="13.2" x14ac:dyDescent="0.3">
      <c r="A168" s="419" t="s">
        <v>1084</v>
      </c>
      <c r="B168" s="419"/>
      <c r="C168" s="337"/>
      <c r="D168" s="338"/>
      <c r="E168" s="275"/>
      <c r="F168" s="275"/>
      <c r="G168" s="275"/>
      <c r="H168" s="275"/>
      <c r="I168" s="275"/>
      <c r="K168" s="247"/>
      <c r="L168" s="248"/>
    </row>
    <row r="169" spans="1:17" s="233" customFormat="1" ht="13.2" x14ac:dyDescent="0.3">
      <c r="A169" s="419" t="s">
        <v>1087</v>
      </c>
      <c r="B169" s="419"/>
      <c r="C169" s="390"/>
      <c r="D169" s="390"/>
      <c r="E169" s="390"/>
      <c r="F169" s="390"/>
      <c r="G169" s="390"/>
      <c r="H169" s="390"/>
      <c r="I169" s="390"/>
      <c r="K169" s="247"/>
      <c r="L169" s="248"/>
    </row>
    <row r="170" spans="1:17" s="233" customFormat="1" ht="15.6" x14ac:dyDescent="0.3">
      <c r="A170" s="339"/>
      <c r="B170" s="342"/>
      <c r="C170" s="421" t="s">
        <v>1086</v>
      </c>
      <c r="D170" s="421"/>
      <c r="E170" s="421"/>
      <c r="F170" s="421"/>
      <c r="G170" s="421"/>
      <c r="H170" s="421"/>
      <c r="I170" s="421"/>
      <c r="J170" s="340"/>
      <c r="K170" s="341"/>
      <c r="L170" s="248"/>
    </row>
    <row r="171" spans="1:17" s="233" customFormat="1" ht="13.2" x14ac:dyDescent="0.3">
      <c r="A171" s="419" t="s">
        <v>1088</v>
      </c>
      <c r="B171" s="419"/>
      <c r="C171" s="337"/>
      <c r="D171" s="338"/>
      <c r="E171" s="275"/>
      <c r="F171" s="275"/>
      <c r="G171" s="275"/>
      <c r="H171" s="275"/>
      <c r="I171" s="275"/>
      <c r="K171" s="247"/>
      <c r="L171" s="248"/>
    </row>
    <row r="172" spans="1:17" s="233" customFormat="1" ht="13.2" x14ac:dyDescent="0.3">
      <c r="A172" s="419" t="s">
        <v>1089</v>
      </c>
      <c r="B172" s="419"/>
      <c r="C172" s="390" t="s">
        <v>1090</v>
      </c>
      <c r="D172" s="390"/>
      <c r="E172" s="390"/>
      <c r="F172" s="390"/>
      <c r="G172" s="390"/>
      <c r="H172" s="390"/>
      <c r="I172" s="390"/>
      <c r="K172" s="247"/>
      <c r="L172" s="248"/>
    </row>
    <row r="173" spans="1:17" s="233" customFormat="1" ht="13.2" x14ac:dyDescent="0.3">
      <c r="A173" s="339"/>
      <c r="B173" s="339"/>
      <c r="C173" s="343"/>
      <c r="D173" s="228"/>
      <c r="E173" s="344"/>
      <c r="F173" s="344"/>
      <c r="G173" s="344"/>
      <c r="H173" s="344"/>
      <c r="I173" s="344"/>
      <c r="K173" s="247"/>
      <c r="L173" s="248"/>
    </row>
    <row r="174" spans="1:17" s="233" customFormat="1" ht="13.2" x14ac:dyDescent="0.3">
      <c r="A174" s="419" t="s">
        <v>1091</v>
      </c>
      <c r="B174" s="419"/>
      <c r="C174" s="390"/>
      <c r="D174" s="390"/>
      <c r="E174" s="390"/>
      <c r="F174" s="390"/>
      <c r="G174" s="390"/>
      <c r="H174" s="390"/>
      <c r="I174" s="390"/>
      <c r="K174" s="247"/>
      <c r="L174" s="248"/>
    </row>
    <row r="175" spans="1:17" s="233" customFormat="1" ht="15.6" x14ac:dyDescent="0.3">
      <c r="A175" s="339"/>
      <c r="B175" s="339"/>
      <c r="C175" s="421" t="s">
        <v>1086</v>
      </c>
      <c r="D175" s="421"/>
      <c r="E175" s="421"/>
      <c r="F175" s="421"/>
      <c r="G175" s="421"/>
      <c r="H175" s="421"/>
      <c r="I175" s="421"/>
      <c r="J175" s="340"/>
      <c r="K175" s="341"/>
      <c r="L175" s="248"/>
    </row>
    <row r="176" spans="1:17" s="233" customFormat="1" ht="13.2" x14ac:dyDescent="0.3">
      <c r="A176" s="419" t="s">
        <v>1092</v>
      </c>
      <c r="B176" s="419"/>
      <c r="C176" s="390"/>
      <c r="D176" s="390"/>
      <c r="E176" s="390"/>
      <c r="F176" s="390"/>
      <c r="G176" s="390"/>
      <c r="H176" s="390"/>
      <c r="I176" s="390"/>
      <c r="K176" s="247"/>
      <c r="L176" s="248"/>
    </row>
    <row r="177" spans="1:12" s="233" customFormat="1" ht="15.6" x14ac:dyDescent="0.3">
      <c r="A177" s="275"/>
      <c r="B177" s="275"/>
      <c r="C177" s="421" t="s">
        <v>1086</v>
      </c>
      <c r="D177" s="421"/>
      <c r="E177" s="421"/>
      <c r="F177" s="421"/>
      <c r="G177" s="421"/>
      <c r="H177" s="421"/>
      <c r="I177" s="421"/>
      <c r="J177" s="340"/>
      <c r="K177" s="341"/>
      <c r="L177" s="248"/>
    </row>
    <row r="178" spans="1:12" s="233" customFormat="1" ht="13.2" x14ac:dyDescent="0.3">
      <c r="A178" s="275"/>
      <c r="B178" s="275"/>
      <c r="C178" s="337"/>
      <c r="D178" s="338"/>
      <c r="E178" s="275"/>
      <c r="F178" s="275"/>
      <c r="G178" s="275"/>
      <c r="H178" s="275"/>
      <c r="I178" s="275"/>
      <c r="K178" s="247"/>
      <c r="L178" s="248"/>
    </row>
    <row r="179" spans="1:12" s="233" customFormat="1" ht="13.2" x14ac:dyDescent="0.3">
      <c r="A179" s="275"/>
      <c r="B179" s="275"/>
      <c r="C179" s="337"/>
      <c r="D179" s="338"/>
      <c r="E179" s="275"/>
      <c r="F179" s="275"/>
      <c r="G179" s="275"/>
      <c r="H179" s="275"/>
      <c r="I179" s="275"/>
      <c r="K179" s="247"/>
      <c r="L179" s="248"/>
    </row>
    <row r="180" spans="1:12" s="233" customFormat="1" ht="13.2" x14ac:dyDescent="0.3">
      <c r="A180" s="275"/>
      <c r="B180" s="275"/>
      <c r="C180" s="337"/>
      <c r="D180" s="338"/>
      <c r="E180" s="275"/>
      <c r="F180" s="275"/>
      <c r="G180" s="275"/>
      <c r="H180" s="275"/>
      <c r="I180" s="275"/>
      <c r="K180" s="247"/>
      <c r="L180" s="248"/>
    </row>
    <row r="181" spans="1:12" s="233" customFormat="1" ht="13.2" x14ac:dyDescent="0.3">
      <c r="A181" s="275"/>
      <c r="B181" s="275"/>
      <c r="C181" s="337"/>
      <c r="D181" s="338"/>
      <c r="E181" s="275"/>
      <c r="F181" s="275"/>
      <c r="G181" s="275"/>
      <c r="H181" s="275"/>
      <c r="I181" s="275"/>
      <c r="K181" s="247"/>
      <c r="L181" s="248"/>
    </row>
    <row r="182" spans="1:12" s="233" customFormat="1" ht="13.2" x14ac:dyDescent="0.3">
      <c r="A182" s="275"/>
      <c r="B182" s="275"/>
      <c r="C182" s="337"/>
      <c r="D182" s="338"/>
      <c r="E182" s="275"/>
      <c r="F182" s="275"/>
      <c r="G182" s="275"/>
      <c r="H182" s="275"/>
      <c r="I182" s="275"/>
      <c r="K182" s="247"/>
      <c r="L182" s="248"/>
    </row>
    <row r="183" spans="1:12" s="233" customFormat="1" ht="13.2" x14ac:dyDescent="0.3">
      <c r="A183" s="275"/>
      <c r="B183" s="275"/>
      <c r="C183" s="337"/>
      <c r="D183" s="338"/>
      <c r="E183" s="275"/>
      <c r="F183" s="275"/>
      <c r="G183" s="275"/>
      <c r="H183" s="275"/>
      <c r="I183" s="275"/>
      <c r="K183" s="247"/>
      <c r="L183" s="248"/>
    </row>
    <row r="184" spans="1:12" s="233" customFormat="1" ht="13.2" x14ac:dyDescent="0.3">
      <c r="A184" s="275"/>
      <c r="B184" s="275"/>
      <c r="C184" s="337"/>
      <c r="D184" s="338"/>
      <c r="E184" s="275"/>
      <c r="F184" s="275"/>
      <c r="G184" s="275"/>
      <c r="H184" s="275"/>
      <c r="I184" s="275"/>
      <c r="K184" s="247"/>
      <c r="L184" s="248"/>
    </row>
    <row r="185" spans="1:12" s="233" customFormat="1" ht="13.2" x14ac:dyDescent="0.3">
      <c r="A185" s="275"/>
      <c r="B185" s="275"/>
      <c r="C185" s="337"/>
      <c r="D185" s="338"/>
      <c r="E185" s="275"/>
      <c r="F185" s="275"/>
      <c r="G185" s="275"/>
      <c r="H185" s="275"/>
      <c r="I185" s="275"/>
      <c r="K185" s="247"/>
      <c r="L185" s="248"/>
    </row>
    <row r="186" spans="1:12" s="233" customFormat="1" ht="13.2" x14ac:dyDescent="0.3">
      <c r="A186" s="275"/>
      <c r="B186" s="275"/>
      <c r="C186" s="337"/>
      <c r="D186" s="338"/>
      <c r="E186" s="275"/>
      <c r="F186" s="275"/>
      <c r="G186" s="275"/>
      <c r="H186" s="275"/>
      <c r="I186" s="275"/>
      <c r="K186" s="247"/>
      <c r="L186" s="248"/>
    </row>
    <row r="187" spans="1:12" s="233" customFormat="1" ht="13.2" x14ac:dyDescent="0.3">
      <c r="A187" s="275"/>
      <c r="B187" s="275"/>
      <c r="C187" s="337"/>
      <c r="D187" s="338"/>
      <c r="E187" s="275"/>
      <c r="F187" s="275"/>
      <c r="G187" s="275"/>
      <c r="H187" s="275"/>
      <c r="I187" s="275"/>
      <c r="K187" s="247"/>
      <c r="L187" s="248"/>
    </row>
    <row r="188" spans="1:12" s="233" customFormat="1" ht="13.2" x14ac:dyDescent="0.3">
      <c r="A188" s="275"/>
      <c r="B188" s="275"/>
      <c r="C188" s="337"/>
      <c r="D188" s="338"/>
      <c r="E188" s="275"/>
      <c r="F188" s="275"/>
      <c r="G188" s="275"/>
      <c r="H188" s="275"/>
      <c r="I188" s="275"/>
      <c r="K188" s="247"/>
      <c r="L188" s="248"/>
    </row>
    <row r="189" spans="1:12" s="233" customFormat="1" ht="13.2" x14ac:dyDescent="0.3">
      <c r="A189" s="275"/>
      <c r="B189" s="275"/>
      <c r="C189" s="337"/>
      <c r="D189" s="338"/>
      <c r="E189" s="275"/>
      <c r="F189" s="275"/>
      <c r="G189" s="275"/>
      <c r="H189" s="275"/>
      <c r="I189" s="275"/>
      <c r="K189" s="247"/>
      <c r="L189" s="248"/>
    </row>
    <row r="190" spans="1:12" s="233" customFormat="1" ht="13.2" x14ac:dyDescent="0.3">
      <c r="A190" s="275"/>
      <c r="B190" s="275"/>
      <c r="C190" s="337"/>
      <c r="D190" s="338"/>
      <c r="E190" s="275"/>
      <c r="F190" s="275"/>
      <c r="G190" s="275"/>
      <c r="H190" s="275"/>
      <c r="I190" s="275"/>
      <c r="K190" s="247"/>
      <c r="L190" s="248"/>
    </row>
    <row r="191" spans="1:12" s="233" customFormat="1" ht="13.2" x14ac:dyDescent="0.3">
      <c r="A191" s="275"/>
      <c r="B191" s="275"/>
      <c r="C191" s="337"/>
      <c r="D191" s="338"/>
      <c r="E191" s="275"/>
      <c r="F191" s="275"/>
      <c r="G191" s="275"/>
      <c r="H191" s="275"/>
      <c r="I191" s="275"/>
      <c r="K191" s="247"/>
      <c r="L191" s="248"/>
    </row>
    <row r="192" spans="1:12" s="233" customFormat="1" ht="13.2" x14ac:dyDescent="0.3">
      <c r="A192" s="275"/>
      <c r="B192" s="275"/>
      <c r="C192" s="337"/>
      <c r="D192" s="338"/>
      <c r="E192" s="275"/>
      <c r="F192" s="275"/>
      <c r="G192" s="275"/>
      <c r="H192" s="275"/>
      <c r="I192" s="275"/>
      <c r="K192" s="247"/>
      <c r="L192" s="248"/>
    </row>
    <row r="193" spans="1:12" s="233" customFormat="1" ht="13.2" x14ac:dyDescent="0.3">
      <c r="A193" s="275"/>
      <c r="B193" s="275"/>
      <c r="C193" s="337"/>
      <c r="D193" s="338"/>
      <c r="E193" s="275"/>
      <c r="F193" s="275"/>
      <c r="G193" s="275"/>
      <c r="H193" s="275"/>
      <c r="I193" s="275"/>
      <c r="K193" s="247"/>
      <c r="L193" s="248"/>
    </row>
    <row r="194" spans="1:12" s="233" customFormat="1" ht="13.2" x14ac:dyDescent="0.3">
      <c r="A194" s="275"/>
      <c r="B194" s="275"/>
      <c r="C194" s="337"/>
      <c r="D194" s="338"/>
      <c r="E194" s="275"/>
      <c r="F194" s="275"/>
      <c r="G194" s="275"/>
      <c r="H194" s="275"/>
      <c r="I194" s="275"/>
      <c r="K194" s="247"/>
      <c r="L194" s="248"/>
    </row>
    <row r="195" spans="1:12" s="233" customFormat="1" ht="13.2" x14ac:dyDescent="0.3">
      <c r="A195" s="275"/>
      <c r="B195" s="275"/>
      <c r="C195" s="337"/>
      <c r="D195" s="338"/>
      <c r="E195" s="275"/>
      <c r="F195" s="275"/>
      <c r="G195" s="275"/>
      <c r="H195" s="275"/>
      <c r="I195" s="275"/>
      <c r="K195" s="247"/>
      <c r="L195" s="248"/>
    </row>
    <row r="196" spans="1:12" s="233" customFormat="1" ht="13.2" x14ac:dyDescent="0.3">
      <c r="A196" s="275"/>
      <c r="B196" s="275"/>
      <c r="C196" s="337"/>
      <c r="D196" s="338"/>
      <c r="E196" s="275"/>
      <c r="F196" s="275"/>
      <c r="G196" s="275"/>
      <c r="H196" s="275"/>
      <c r="I196" s="275"/>
      <c r="K196" s="247"/>
      <c r="L196" s="248"/>
    </row>
    <row r="197" spans="1:12" s="233" customFormat="1" ht="13.2" x14ac:dyDescent="0.3">
      <c r="A197" s="275"/>
      <c r="B197" s="275"/>
      <c r="C197" s="337"/>
      <c r="D197" s="338"/>
      <c r="E197" s="275"/>
      <c r="F197" s="275"/>
      <c r="G197" s="275"/>
      <c r="H197" s="275"/>
      <c r="I197" s="275"/>
      <c r="K197" s="247"/>
      <c r="L197" s="248"/>
    </row>
    <row r="198" spans="1:12" s="233" customFormat="1" ht="13.2" x14ac:dyDescent="0.3">
      <c r="A198" s="275"/>
      <c r="B198" s="275"/>
      <c r="C198" s="337"/>
      <c r="D198" s="338"/>
      <c r="E198" s="275"/>
      <c r="F198" s="275"/>
      <c r="G198" s="275"/>
      <c r="H198" s="275"/>
      <c r="I198" s="275"/>
      <c r="K198" s="247"/>
      <c r="L198" s="248"/>
    </row>
    <row r="199" spans="1:12" s="233" customFormat="1" ht="13.2" x14ac:dyDescent="0.3">
      <c r="A199" s="275"/>
      <c r="B199" s="275"/>
      <c r="C199" s="337"/>
      <c r="D199" s="338"/>
      <c r="E199" s="275"/>
      <c r="F199" s="275"/>
      <c r="G199" s="275"/>
      <c r="H199" s="275"/>
      <c r="I199" s="275"/>
      <c r="K199" s="247"/>
      <c r="L199" s="248"/>
    </row>
    <row r="200" spans="1:12" s="233" customFormat="1" ht="13.2" x14ac:dyDescent="0.3">
      <c r="A200" s="275"/>
      <c r="B200" s="275"/>
      <c r="C200" s="337"/>
      <c r="D200" s="338"/>
      <c r="E200" s="275"/>
      <c r="F200" s="275"/>
      <c r="G200" s="275"/>
      <c r="H200" s="275"/>
      <c r="I200" s="275"/>
      <c r="K200" s="247"/>
      <c r="L200" s="248"/>
    </row>
    <row r="201" spans="1:12" s="233" customFormat="1" ht="13.2" x14ac:dyDescent="0.3">
      <c r="A201" s="275"/>
      <c r="B201" s="275"/>
      <c r="C201" s="337"/>
      <c r="D201" s="338"/>
      <c r="E201" s="275"/>
      <c r="F201" s="275"/>
      <c r="G201" s="275"/>
      <c r="H201" s="275"/>
      <c r="I201" s="275"/>
      <c r="K201" s="247"/>
      <c r="L201" s="248"/>
    </row>
    <row r="202" spans="1:12" s="233" customFormat="1" ht="13.2" x14ac:dyDescent="0.3">
      <c r="A202" s="275"/>
      <c r="B202" s="275"/>
      <c r="C202" s="337"/>
      <c r="D202" s="338"/>
      <c r="E202" s="275"/>
      <c r="F202" s="275"/>
      <c r="G202" s="275"/>
      <c r="H202" s="275"/>
      <c r="I202" s="275"/>
      <c r="K202" s="247"/>
      <c r="L202" s="248"/>
    </row>
    <row r="203" spans="1:12" s="233" customFormat="1" ht="13.2" x14ac:dyDescent="0.3">
      <c r="A203" s="275"/>
      <c r="B203" s="275"/>
      <c r="C203" s="337"/>
      <c r="D203" s="338"/>
      <c r="E203" s="275"/>
      <c r="F203" s="275"/>
      <c r="G203" s="275"/>
      <c r="H203" s="275"/>
      <c r="I203" s="275"/>
      <c r="K203" s="247"/>
      <c r="L203" s="248"/>
    </row>
    <row r="204" spans="1:12" s="233" customFormat="1" ht="13.2" x14ac:dyDescent="0.3">
      <c r="A204" s="275"/>
      <c r="B204" s="275"/>
      <c r="C204" s="337"/>
      <c r="D204" s="338"/>
      <c r="E204" s="275"/>
      <c r="F204" s="275"/>
      <c r="G204" s="275"/>
      <c r="H204" s="275"/>
      <c r="I204" s="275"/>
      <c r="K204" s="247"/>
      <c r="L204" s="248"/>
    </row>
    <row r="205" spans="1:12" s="233" customFormat="1" ht="13.2" x14ac:dyDescent="0.3">
      <c r="A205" s="275"/>
      <c r="B205" s="275"/>
      <c r="C205" s="337"/>
      <c r="D205" s="338"/>
      <c r="E205" s="275"/>
      <c r="F205" s="275"/>
      <c r="G205" s="275"/>
      <c r="H205" s="275"/>
      <c r="I205" s="275"/>
      <c r="K205" s="247"/>
      <c r="L205" s="248"/>
    </row>
    <row r="206" spans="1:12" s="233" customFormat="1" ht="13.2" x14ac:dyDescent="0.3">
      <c r="A206" s="275"/>
      <c r="B206" s="275"/>
      <c r="C206" s="337"/>
      <c r="D206" s="338"/>
      <c r="E206" s="275"/>
      <c r="F206" s="275"/>
      <c r="G206" s="275"/>
      <c r="H206" s="275"/>
      <c r="I206" s="275"/>
      <c r="K206" s="247"/>
      <c r="L206" s="248"/>
    </row>
    <row r="207" spans="1:12" s="233" customFormat="1" ht="13.2" x14ac:dyDescent="0.3">
      <c r="A207" s="275"/>
      <c r="B207" s="275"/>
      <c r="C207" s="337"/>
      <c r="D207" s="338"/>
      <c r="E207" s="275"/>
      <c r="F207" s="275"/>
      <c r="G207" s="275"/>
      <c r="H207" s="275"/>
      <c r="I207" s="275"/>
      <c r="K207" s="247"/>
      <c r="L207" s="248"/>
    </row>
    <row r="208" spans="1:12" s="233" customFormat="1" ht="13.2" x14ac:dyDescent="0.3">
      <c r="A208" s="275"/>
      <c r="B208" s="275"/>
      <c r="C208" s="337"/>
      <c r="D208" s="338"/>
      <c r="E208" s="275"/>
      <c r="F208" s="275"/>
      <c r="G208" s="275"/>
      <c r="H208" s="275"/>
      <c r="I208" s="275"/>
      <c r="K208" s="247"/>
      <c r="L208" s="248"/>
    </row>
    <row r="209" spans="1:12" s="233" customFormat="1" ht="13.2" x14ac:dyDescent="0.3">
      <c r="A209" s="275"/>
      <c r="B209" s="275"/>
      <c r="C209" s="337"/>
      <c r="D209" s="338"/>
      <c r="E209" s="275"/>
      <c r="F209" s="275"/>
      <c r="G209" s="275"/>
      <c r="H209" s="275"/>
      <c r="I209" s="275"/>
      <c r="K209" s="247"/>
      <c r="L209" s="248"/>
    </row>
    <row r="210" spans="1:12" s="233" customFormat="1" ht="13.2" x14ac:dyDescent="0.3">
      <c r="A210" s="275"/>
      <c r="B210" s="275"/>
      <c r="C210" s="337"/>
      <c r="D210" s="338"/>
      <c r="E210" s="275"/>
      <c r="F210" s="275"/>
      <c r="G210" s="275"/>
      <c r="H210" s="275"/>
      <c r="I210" s="275"/>
      <c r="K210" s="247"/>
      <c r="L210" s="248"/>
    </row>
    <row r="211" spans="1:12" s="268" customFormat="1" x14ac:dyDescent="0.3">
      <c r="A211" s="208"/>
      <c r="B211" s="208"/>
      <c r="C211" s="207"/>
      <c r="D211" s="216"/>
      <c r="E211" s="208"/>
      <c r="F211" s="208"/>
      <c r="G211" s="208"/>
      <c r="H211" s="208"/>
      <c r="I211" s="208"/>
      <c r="K211" s="269"/>
      <c r="L211" s="270"/>
    </row>
    <row r="212" spans="1:12" s="268" customFormat="1" x14ac:dyDescent="0.3">
      <c r="A212" s="208"/>
      <c r="B212" s="208"/>
      <c r="C212" s="207"/>
      <c r="D212" s="216"/>
      <c r="E212" s="208"/>
      <c r="F212" s="208"/>
      <c r="G212" s="208"/>
      <c r="H212" s="208"/>
      <c r="I212" s="208"/>
      <c r="K212" s="269"/>
      <c r="L212" s="270"/>
    </row>
    <row r="213" spans="1:12" s="268" customFormat="1" x14ac:dyDescent="0.3">
      <c r="A213" s="208"/>
      <c r="B213" s="208"/>
      <c r="C213" s="207"/>
      <c r="D213" s="216"/>
      <c r="E213" s="208"/>
      <c r="F213" s="208"/>
      <c r="G213" s="208"/>
      <c r="H213" s="208"/>
      <c r="I213" s="208"/>
      <c r="K213" s="269"/>
      <c r="L213" s="270"/>
    </row>
    <row r="214" spans="1:12" s="268" customFormat="1" x14ac:dyDescent="0.3">
      <c r="A214" s="208"/>
      <c r="B214" s="208"/>
      <c r="C214" s="207"/>
      <c r="D214" s="216"/>
      <c r="E214" s="208"/>
      <c r="F214" s="208"/>
      <c r="G214" s="208"/>
      <c r="H214" s="208"/>
      <c r="I214" s="208"/>
      <c r="K214" s="269"/>
      <c r="L214" s="270"/>
    </row>
    <row r="215" spans="1:12" s="268" customFormat="1" x14ac:dyDescent="0.3">
      <c r="A215" s="208"/>
      <c r="B215" s="208"/>
      <c r="C215" s="207"/>
      <c r="D215" s="216"/>
      <c r="E215" s="208"/>
      <c r="F215" s="208"/>
      <c r="G215" s="208"/>
      <c r="H215" s="208"/>
      <c r="I215" s="208"/>
      <c r="K215" s="269"/>
      <c r="L215" s="270"/>
    </row>
    <row r="216" spans="1:12" s="268" customFormat="1" x14ac:dyDescent="0.3">
      <c r="A216" s="208"/>
      <c r="B216" s="208"/>
      <c r="C216" s="207"/>
      <c r="D216" s="216"/>
      <c r="E216" s="208"/>
      <c r="F216" s="208"/>
      <c r="G216" s="208"/>
      <c r="H216" s="208"/>
      <c r="I216" s="208"/>
      <c r="K216" s="269"/>
      <c r="L216" s="270"/>
    </row>
    <row r="217" spans="1:12" s="268" customFormat="1" x14ac:dyDescent="0.3">
      <c r="A217" s="208"/>
      <c r="B217" s="208"/>
      <c r="C217" s="207"/>
      <c r="D217" s="216"/>
      <c r="E217" s="208"/>
      <c r="F217" s="208"/>
      <c r="G217" s="208"/>
      <c r="H217" s="208"/>
      <c r="I217" s="208"/>
      <c r="K217" s="269"/>
      <c r="L217" s="270"/>
    </row>
    <row r="218" spans="1:12" s="268" customFormat="1" x14ac:dyDescent="0.3">
      <c r="A218" s="208"/>
      <c r="B218" s="208"/>
      <c r="C218" s="207"/>
      <c r="D218" s="216"/>
      <c r="E218" s="208"/>
      <c r="F218" s="208"/>
      <c r="G218" s="208"/>
      <c r="H218" s="208"/>
      <c r="I218" s="208"/>
      <c r="K218" s="269"/>
      <c r="L218" s="270"/>
    </row>
    <row r="219" spans="1:12" s="268" customFormat="1" x14ac:dyDescent="0.3">
      <c r="A219" s="208"/>
      <c r="B219" s="208"/>
      <c r="C219" s="207"/>
      <c r="D219" s="216"/>
      <c r="E219" s="208"/>
      <c r="F219" s="208"/>
      <c r="G219" s="208"/>
      <c r="H219" s="208"/>
      <c r="I219" s="208"/>
      <c r="K219" s="269"/>
      <c r="L219" s="270"/>
    </row>
    <row r="220" spans="1:12" s="268" customFormat="1" x14ac:dyDescent="0.3">
      <c r="A220" s="208"/>
      <c r="B220" s="208"/>
      <c r="C220" s="207"/>
      <c r="D220" s="216"/>
      <c r="E220" s="208"/>
      <c r="F220" s="208"/>
      <c r="G220" s="208"/>
      <c r="H220" s="208"/>
      <c r="I220" s="208"/>
      <c r="K220" s="269"/>
      <c r="L220" s="270"/>
    </row>
    <row r="221" spans="1:12" s="268" customFormat="1" x14ac:dyDescent="0.3">
      <c r="A221" s="208"/>
      <c r="B221" s="208"/>
      <c r="C221" s="207"/>
      <c r="D221" s="216"/>
      <c r="E221" s="208"/>
      <c r="F221" s="208"/>
      <c r="G221" s="208"/>
      <c r="H221" s="208"/>
      <c r="I221" s="208"/>
      <c r="K221" s="269"/>
      <c r="L221" s="270"/>
    </row>
    <row r="222" spans="1:12" s="268" customFormat="1" x14ac:dyDescent="0.3">
      <c r="A222" s="208"/>
      <c r="B222" s="208"/>
      <c r="C222" s="207"/>
      <c r="D222" s="216"/>
      <c r="E222" s="208"/>
      <c r="F222" s="208"/>
      <c r="G222" s="208"/>
      <c r="H222" s="208"/>
      <c r="I222" s="208"/>
      <c r="K222" s="269"/>
      <c r="L222" s="270"/>
    </row>
    <row r="223" spans="1:12" s="268" customFormat="1" x14ac:dyDescent="0.3">
      <c r="A223" s="208"/>
      <c r="B223" s="208"/>
      <c r="C223" s="207"/>
      <c r="D223" s="216"/>
      <c r="E223" s="208"/>
      <c r="F223" s="208"/>
      <c r="G223" s="208"/>
      <c r="H223" s="208"/>
      <c r="I223" s="208"/>
      <c r="K223" s="269"/>
      <c r="L223" s="270"/>
    </row>
    <row r="224" spans="1:12" s="268" customFormat="1" x14ac:dyDescent="0.3">
      <c r="A224" s="208"/>
      <c r="B224" s="208"/>
      <c r="C224" s="207"/>
      <c r="D224" s="216"/>
      <c r="E224" s="208"/>
      <c r="F224" s="208"/>
      <c r="G224" s="208"/>
      <c r="H224" s="208"/>
      <c r="I224" s="208"/>
      <c r="K224" s="269"/>
      <c r="L224" s="270"/>
    </row>
    <row r="225" spans="1:12" s="268" customFormat="1" x14ac:dyDescent="0.3">
      <c r="A225" s="208"/>
      <c r="B225" s="208"/>
      <c r="C225" s="207"/>
      <c r="D225" s="216"/>
      <c r="E225" s="208"/>
      <c r="F225" s="208"/>
      <c r="G225" s="208"/>
      <c r="H225" s="208"/>
      <c r="I225" s="208"/>
      <c r="K225" s="269"/>
      <c r="L225" s="270"/>
    </row>
    <row r="226" spans="1:12" s="268" customFormat="1" x14ac:dyDescent="0.3">
      <c r="A226" s="208"/>
      <c r="B226" s="208"/>
      <c r="C226" s="207"/>
      <c r="D226" s="216"/>
      <c r="E226" s="208"/>
      <c r="F226" s="208"/>
      <c r="G226" s="208"/>
      <c r="H226" s="208"/>
      <c r="I226" s="208"/>
      <c r="K226" s="269"/>
      <c r="L226" s="270"/>
    </row>
    <row r="227" spans="1:12" s="268" customFormat="1" x14ac:dyDescent="0.3">
      <c r="A227" s="208"/>
      <c r="B227" s="208"/>
      <c r="C227" s="207"/>
      <c r="D227" s="216"/>
      <c r="E227" s="208"/>
      <c r="F227" s="208"/>
      <c r="G227" s="208"/>
      <c r="H227" s="208"/>
      <c r="I227" s="208"/>
      <c r="K227" s="269"/>
      <c r="L227" s="270"/>
    </row>
    <row r="228" spans="1:12" s="268" customFormat="1" x14ac:dyDescent="0.3">
      <c r="A228" s="208"/>
      <c r="B228" s="208"/>
      <c r="C228" s="207"/>
      <c r="D228" s="216"/>
      <c r="E228" s="208"/>
      <c r="F228" s="208"/>
      <c r="G228" s="208"/>
      <c r="H228" s="208"/>
      <c r="I228" s="208"/>
      <c r="K228" s="269"/>
      <c r="L228" s="270"/>
    </row>
    <row r="229" spans="1:12" s="268" customFormat="1" x14ac:dyDescent="0.3">
      <c r="A229" s="208"/>
      <c r="B229" s="208"/>
      <c r="C229" s="207"/>
      <c r="D229" s="216"/>
      <c r="E229" s="208"/>
      <c r="F229" s="208"/>
      <c r="G229" s="208"/>
      <c r="H229" s="208"/>
      <c r="I229" s="208"/>
      <c r="K229" s="269"/>
      <c r="L229" s="270"/>
    </row>
    <row r="230" spans="1:12" s="268" customFormat="1" x14ac:dyDescent="0.3">
      <c r="A230" s="208"/>
      <c r="B230" s="208"/>
      <c r="C230" s="207"/>
      <c r="D230" s="216"/>
      <c r="E230" s="208"/>
      <c r="F230" s="208"/>
      <c r="G230" s="208"/>
      <c r="H230" s="208"/>
      <c r="I230" s="208"/>
      <c r="K230" s="269"/>
      <c r="L230" s="270"/>
    </row>
    <row r="231" spans="1:12" s="268" customFormat="1" x14ac:dyDescent="0.3">
      <c r="A231" s="208"/>
      <c r="B231" s="208"/>
      <c r="C231" s="207"/>
      <c r="D231" s="216"/>
      <c r="E231" s="208"/>
      <c r="F231" s="208"/>
      <c r="G231" s="208"/>
      <c r="H231" s="208"/>
      <c r="I231" s="208"/>
      <c r="K231" s="269"/>
      <c r="L231" s="270"/>
    </row>
    <row r="232" spans="1:12" s="268" customFormat="1" x14ac:dyDescent="0.3">
      <c r="A232" s="208"/>
      <c r="B232" s="208"/>
      <c r="C232" s="207"/>
      <c r="D232" s="216"/>
      <c r="E232" s="208"/>
      <c r="F232" s="208"/>
      <c r="G232" s="208"/>
      <c r="H232" s="208"/>
      <c r="I232" s="208"/>
      <c r="K232" s="269"/>
      <c r="L232" s="270"/>
    </row>
    <row r="233" spans="1:12" s="268" customFormat="1" x14ac:dyDescent="0.3">
      <c r="A233" s="208"/>
      <c r="B233" s="208"/>
      <c r="C233" s="207"/>
      <c r="D233" s="216"/>
      <c r="E233" s="208"/>
      <c r="F233" s="208"/>
      <c r="G233" s="208"/>
      <c r="H233" s="208"/>
      <c r="I233" s="208"/>
      <c r="K233" s="269"/>
      <c r="L233" s="270"/>
    </row>
    <row r="234" spans="1:12" s="268" customFormat="1" x14ac:dyDescent="0.3">
      <c r="A234" s="208"/>
      <c r="B234" s="208"/>
      <c r="C234" s="207"/>
      <c r="D234" s="216"/>
      <c r="E234" s="208"/>
      <c r="F234" s="208"/>
      <c r="G234" s="208"/>
      <c r="H234" s="208"/>
      <c r="I234" s="208"/>
      <c r="K234" s="269"/>
      <c r="L234" s="270"/>
    </row>
    <row r="235" spans="1:12" s="268" customFormat="1" x14ac:dyDescent="0.3">
      <c r="A235" s="208"/>
      <c r="B235" s="208"/>
      <c r="C235" s="207"/>
      <c r="D235" s="216"/>
      <c r="E235" s="208"/>
      <c r="F235" s="208"/>
      <c r="G235" s="208"/>
      <c r="H235" s="208"/>
      <c r="I235" s="208"/>
      <c r="K235" s="269"/>
      <c r="L235" s="270"/>
    </row>
    <row r="236" spans="1:12" s="268" customFormat="1" x14ac:dyDescent="0.3">
      <c r="A236" s="208"/>
      <c r="B236" s="208"/>
      <c r="C236" s="207"/>
      <c r="D236" s="216"/>
      <c r="E236" s="208"/>
      <c r="F236" s="208"/>
      <c r="G236" s="208"/>
      <c r="H236" s="208"/>
      <c r="I236" s="208"/>
      <c r="K236" s="269"/>
      <c r="L236" s="270"/>
    </row>
    <row r="237" spans="1:12" s="268" customFormat="1" x14ac:dyDescent="0.3">
      <c r="A237" s="208"/>
      <c r="B237" s="208"/>
      <c r="C237" s="207"/>
      <c r="D237" s="216"/>
      <c r="E237" s="208"/>
      <c r="F237" s="208"/>
      <c r="G237" s="208"/>
      <c r="H237" s="208"/>
      <c r="I237" s="208"/>
      <c r="K237" s="269"/>
      <c r="L237" s="270"/>
    </row>
    <row r="238" spans="1:12" s="268" customFormat="1" x14ac:dyDescent="0.3">
      <c r="A238" s="208"/>
      <c r="B238" s="208"/>
      <c r="C238" s="207"/>
      <c r="D238" s="216"/>
      <c r="E238" s="208"/>
      <c r="F238" s="208"/>
      <c r="G238" s="208"/>
      <c r="H238" s="208"/>
      <c r="I238" s="208"/>
      <c r="K238" s="269"/>
      <c r="L238" s="270"/>
    </row>
    <row r="239" spans="1:12" s="268" customFormat="1" x14ac:dyDescent="0.3">
      <c r="A239" s="208"/>
      <c r="B239" s="208"/>
      <c r="C239" s="207"/>
      <c r="D239" s="216"/>
      <c r="E239" s="208"/>
      <c r="F239" s="208"/>
      <c r="G239" s="208"/>
      <c r="H239" s="208"/>
      <c r="I239" s="208"/>
      <c r="K239" s="269"/>
      <c r="L239" s="270"/>
    </row>
    <row r="240" spans="1:12" s="268" customFormat="1" x14ac:dyDescent="0.3">
      <c r="A240" s="208"/>
      <c r="B240" s="208"/>
      <c r="C240" s="207"/>
      <c r="D240" s="216"/>
      <c r="E240" s="208"/>
      <c r="F240" s="208"/>
      <c r="G240" s="208"/>
      <c r="H240" s="208"/>
      <c r="I240" s="208"/>
      <c r="K240" s="269"/>
      <c r="L240" s="270"/>
    </row>
    <row r="241" spans="1:12" s="268" customFormat="1" x14ac:dyDescent="0.3">
      <c r="A241" s="208"/>
      <c r="B241" s="208"/>
      <c r="C241" s="207"/>
      <c r="D241" s="216"/>
      <c r="E241" s="208"/>
      <c r="F241" s="208"/>
      <c r="G241" s="208"/>
      <c r="H241" s="208"/>
      <c r="I241" s="208"/>
      <c r="K241" s="269"/>
      <c r="L241" s="270"/>
    </row>
    <row r="242" spans="1:12" s="268" customFormat="1" x14ac:dyDescent="0.3">
      <c r="A242" s="208"/>
      <c r="B242" s="208"/>
      <c r="C242" s="207"/>
      <c r="D242" s="216"/>
      <c r="E242" s="208"/>
      <c r="F242" s="208"/>
      <c r="G242" s="208"/>
      <c r="H242" s="208"/>
      <c r="I242" s="208"/>
      <c r="K242" s="269"/>
      <c r="L242" s="270"/>
    </row>
    <row r="243" spans="1:12" s="268" customFormat="1" x14ac:dyDescent="0.3">
      <c r="A243" s="208"/>
      <c r="B243" s="208"/>
      <c r="C243" s="207"/>
      <c r="D243" s="216"/>
      <c r="E243" s="208"/>
      <c r="F243" s="208"/>
      <c r="G243" s="208"/>
      <c r="H243" s="208"/>
      <c r="I243" s="208"/>
      <c r="K243" s="269"/>
      <c r="L243" s="270"/>
    </row>
    <row r="244" spans="1:12" s="268" customFormat="1" x14ac:dyDescent="0.3">
      <c r="A244" s="208"/>
      <c r="B244" s="208"/>
      <c r="C244" s="207"/>
      <c r="D244" s="216"/>
      <c r="E244" s="208"/>
      <c r="F244" s="208"/>
      <c r="G244" s="208"/>
      <c r="H244" s="208"/>
      <c r="I244" s="208"/>
      <c r="K244" s="269"/>
      <c r="L244" s="270"/>
    </row>
    <row r="245" spans="1:12" s="268" customFormat="1" x14ac:dyDescent="0.3">
      <c r="A245" s="208"/>
      <c r="B245" s="208"/>
      <c r="C245" s="207"/>
      <c r="D245" s="216"/>
      <c r="E245" s="208"/>
      <c r="F245" s="208"/>
      <c r="G245" s="208"/>
      <c r="H245" s="208"/>
      <c r="I245" s="208"/>
      <c r="K245" s="269"/>
      <c r="L245" s="270"/>
    </row>
    <row r="246" spans="1:12" s="268" customFormat="1" x14ac:dyDescent="0.3">
      <c r="A246" s="208"/>
      <c r="B246" s="208"/>
      <c r="C246" s="207"/>
      <c r="D246" s="216"/>
      <c r="E246" s="208"/>
      <c r="F246" s="208"/>
      <c r="G246" s="208"/>
      <c r="H246" s="208"/>
      <c r="I246" s="208"/>
      <c r="K246" s="269"/>
      <c r="L246" s="270"/>
    </row>
    <row r="247" spans="1:12" s="268" customFormat="1" x14ac:dyDescent="0.3">
      <c r="A247" s="208"/>
      <c r="B247" s="208"/>
      <c r="C247" s="207"/>
      <c r="D247" s="216"/>
      <c r="E247" s="208"/>
      <c r="F247" s="208"/>
      <c r="G247" s="208"/>
      <c r="H247" s="208"/>
      <c r="I247" s="208"/>
      <c r="K247" s="269"/>
      <c r="L247" s="270"/>
    </row>
    <row r="248" spans="1:12" s="268" customFormat="1" x14ac:dyDescent="0.3">
      <c r="A248" s="208"/>
      <c r="B248" s="208"/>
      <c r="C248" s="207"/>
      <c r="D248" s="216"/>
      <c r="E248" s="208"/>
      <c r="F248" s="208"/>
      <c r="G248" s="208"/>
      <c r="H248" s="208"/>
      <c r="I248" s="208"/>
      <c r="K248" s="269"/>
      <c r="L248" s="270"/>
    </row>
    <row r="249" spans="1:12" s="268" customFormat="1" x14ac:dyDescent="0.3">
      <c r="A249" s="208"/>
      <c r="B249" s="208"/>
      <c r="C249" s="207"/>
      <c r="D249" s="216"/>
      <c r="E249" s="208"/>
      <c r="F249" s="208"/>
      <c r="G249" s="208"/>
      <c r="H249" s="208"/>
      <c r="I249" s="208"/>
      <c r="K249" s="269"/>
      <c r="L249" s="270"/>
    </row>
    <row r="250" spans="1:12" s="268" customFormat="1" x14ac:dyDescent="0.3">
      <c r="A250" s="208"/>
      <c r="B250" s="208"/>
      <c r="C250" s="207"/>
      <c r="D250" s="216"/>
      <c r="E250" s="208"/>
      <c r="F250" s="208"/>
      <c r="G250" s="208"/>
      <c r="H250" s="208"/>
      <c r="I250" s="208"/>
      <c r="K250" s="269"/>
      <c r="L250" s="270"/>
    </row>
    <row r="251" spans="1:12" s="268" customFormat="1" x14ac:dyDescent="0.3">
      <c r="A251" s="208"/>
      <c r="B251" s="208"/>
      <c r="C251" s="207"/>
      <c r="D251" s="216"/>
      <c r="E251" s="208"/>
      <c r="F251" s="208"/>
      <c r="G251" s="208"/>
      <c r="H251" s="208"/>
      <c r="I251" s="208"/>
      <c r="K251" s="269"/>
      <c r="L251" s="270"/>
    </row>
    <row r="252" spans="1:12" s="268" customFormat="1" x14ac:dyDescent="0.3">
      <c r="A252" s="208"/>
      <c r="B252" s="208"/>
      <c r="C252" s="207"/>
      <c r="D252" s="216"/>
      <c r="E252" s="208"/>
      <c r="F252" s="208"/>
      <c r="G252" s="208"/>
      <c r="H252" s="208"/>
      <c r="I252" s="208"/>
      <c r="K252" s="269"/>
      <c r="L252" s="270"/>
    </row>
    <row r="253" spans="1:12" s="268" customFormat="1" x14ac:dyDescent="0.3">
      <c r="A253" s="208"/>
      <c r="B253" s="208"/>
      <c r="C253" s="207"/>
      <c r="D253" s="216"/>
      <c r="E253" s="208"/>
      <c r="F253" s="208"/>
      <c r="G253" s="208"/>
      <c r="H253" s="208"/>
      <c r="I253" s="208"/>
      <c r="K253" s="269"/>
      <c r="L253" s="270"/>
    </row>
    <row r="254" spans="1:12" s="268" customFormat="1" x14ac:dyDescent="0.3">
      <c r="A254" s="208"/>
      <c r="B254" s="208"/>
      <c r="C254" s="207"/>
      <c r="D254" s="216"/>
      <c r="E254" s="208"/>
      <c r="F254" s="208"/>
      <c r="G254" s="208"/>
      <c r="H254" s="208"/>
      <c r="I254" s="208"/>
      <c r="K254" s="269"/>
      <c r="L254" s="270"/>
    </row>
    <row r="255" spans="1:12" s="268" customFormat="1" x14ac:dyDescent="0.3">
      <c r="A255" s="208"/>
      <c r="B255" s="208"/>
      <c r="C255" s="207"/>
      <c r="D255" s="216"/>
      <c r="E255" s="208"/>
      <c r="F255" s="208"/>
      <c r="G255" s="208"/>
      <c r="H255" s="208"/>
      <c r="I255" s="208"/>
      <c r="K255" s="269"/>
      <c r="L255" s="270"/>
    </row>
    <row r="256" spans="1:12" s="268" customFormat="1" x14ac:dyDescent="0.3">
      <c r="A256" s="208"/>
      <c r="B256" s="208"/>
      <c r="C256" s="207"/>
      <c r="D256" s="216"/>
      <c r="E256" s="208"/>
      <c r="F256" s="208"/>
      <c r="G256" s="208"/>
      <c r="H256" s="208"/>
      <c r="I256" s="208"/>
      <c r="K256" s="269"/>
      <c r="L256" s="270"/>
    </row>
    <row r="257" spans="1:12" s="268" customFormat="1" x14ac:dyDescent="0.3">
      <c r="A257" s="208"/>
      <c r="B257" s="208"/>
      <c r="C257" s="207"/>
      <c r="D257" s="216"/>
      <c r="E257" s="208"/>
      <c r="F257" s="208"/>
      <c r="G257" s="208"/>
      <c r="H257" s="208"/>
      <c r="I257" s="208"/>
      <c r="K257" s="269"/>
      <c r="L257" s="270"/>
    </row>
    <row r="258" spans="1:12" s="268" customFormat="1" x14ac:dyDescent="0.3">
      <c r="A258" s="208"/>
      <c r="B258" s="208"/>
      <c r="C258" s="207"/>
      <c r="D258" s="216"/>
      <c r="E258" s="208"/>
      <c r="F258" s="208"/>
      <c r="G258" s="208"/>
      <c r="H258" s="208"/>
      <c r="I258" s="208"/>
      <c r="K258" s="269"/>
      <c r="L258" s="270"/>
    </row>
    <row r="259" spans="1:12" s="268" customFormat="1" x14ac:dyDescent="0.3">
      <c r="A259" s="208"/>
      <c r="B259" s="208"/>
      <c r="C259" s="207"/>
      <c r="D259" s="216"/>
      <c r="E259" s="208"/>
      <c r="F259" s="208"/>
      <c r="G259" s="208"/>
      <c r="H259" s="208"/>
      <c r="I259" s="208"/>
      <c r="K259" s="269"/>
      <c r="L259" s="270"/>
    </row>
    <row r="260" spans="1:12" s="268" customFormat="1" x14ac:dyDescent="0.3">
      <c r="A260" s="208"/>
      <c r="B260" s="208"/>
      <c r="C260" s="207"/>
      <c r="D260" s="216"/>
      <c r="E260" s="208"/>
      <c r="F260" s="208"/>
      <c r="G260" s="208"/>
      <c r="H260" s="208"/>
      <c r="I260" s="208"/>
      <c r="K260" s="269"/>
      <c r="L260" s="270"/>
    </row>
    <row r="261" spans="1:12" s="268" customFormat="1" x14ac:dyDescent="0.3">
      <c r="A261" s="208"/>
      <c r="B261" s="208"/>
      <c r="C261" s="207"/>
      <c r="D261" s="216"/>
      <c r="E261" s="208"/>
      <c r="F261" s="208"/>
      <c r="G261" s="208"/>
      <c r="H261" s="208"/>
      <c r="I261" s="208"/>
      <c r="K261" s="269"/>
      <c r="L261" s="270"/>
    </row>
    <row r="262" spans="1:12" s="268" customFormat="1" x14ac:dyDescent="0.3">
      <c r="A262" s="208"/>
      <c r="B262" s="208"/>
      <c r="C262" s="207"/>
      <c r="D262" s="216"/>
      <c r="E262" s="208"/>
      <c r="F262" s="208"/>
      <c r="G262" s="208"/>
      <c r="H262" s="208"/>
      <c r="I262" s="208"/>
      <c r="K262" s="269"/>
      <c r="L262" s="270"/>
    </row>
    <row r="263" spans="1:12" s="268" customFormat="1" x14ac:dyDescent="0.3">
      <c r="A263" s="208"/>
      <c r="B263" s="208"/>
      <c r="C263" s="207"/>
      <c r="D263" s="216"/>
      <c r="E263" s="208"/>
      <c r="F263" s="208"/>
      <c r="G263" s="208"/>
      <c r="H263" s="208"/>
      <c r="I263" s="208"/>
      <c r="K263" s="269"/>
      <c r="L263" s="270"/>
    </row>
    <row r="264" spans="1:12" s="268" customFormat="1" x14ac:dyDescent="0.3">
      <c r="A264" s="208"/>
      <c r="B264" s="208"/>
      <c r="C264" s="207"/>
      <c r="D264" s="216"/>
      <c r="E264" s="208"/>
      <c r="F264" s="208"/>
      <c r="G264" s="208"/>
      <c r="H264" s="208"/>
      <c r="I264" s="208"/>
      <c r="K264" s="269"/>
      <c r="L264" s="270"/>
    </row>
    <row r="265" spans="1:12" s="268" customFormat="1" x14ac:dyDescent="0.3">
      <c r="A265" s="208"/>
      <c r="B265" s="208"/>
      <c r="C265" s="207"/>
      <c r="D265" s="216"/>
      <c r="E265" s="208"/>
      <c r="F265" s="208"/>
      <c r="G265" s="208"/>
      <c r="H265" s="208"/>
      <c r="I265" s="208"/>
      <c r="K265" s="269"/>
      <c r="L265" s="270"/>
    </row>
    <row r="266" spans="1:12" s="268" customFormat="1" x14ac:dyDescent="0.3">
      <c r="A266" s="208"/>
      <c r="B266" s="208"/>
      <c r="C266" s="207"/>
      <c r="D266" s="216"/>
      <c r="E266" s="208"/>
      <c r="F266" s="208"/>
      <c r="G266" s="208"/>
      <c r="H266" s="208"/>
      <c r="I266" s="208"/>
      <c r="K266" s="269"/>
      <c r="L266" s="270"/>
    </row>
    <row r="267" spans="1:12" s="268" customFormat="1" x14ac:dyDescent="0.3">
      <c r="A267" s="208"/>
      <c r="B267" s="208"/>
      <c r="C267" s="207"/>
      <c r="D267" s="216"/>
      <c r="E267" s="208"/>
      <c r="F267" s="208"/>
      <c r="G267" s="208"/>
      <c r="H267" s="208"/>
      <c r="I267" s="208"/>
      <c r="K267" s="269"/>
      <c r="L267" s="270"/>
    </row>
    <row r="268" spans="1:12" s="268" customFormat="1" x14ac:dyDescent="0.3">
      <c r="A268" s="208"/>
      <c r="B268" s="208"/>
      <c r="C268" s="207"/>
      <c r="D268" s="216"/>
      <c r="E268" s="208"/>
      <c r="F268" s="208"/>
      <c r="G268" s="208"/>
      <c r="H268" s="208"/>
      <c r="I268" s="208"/>
      <c r="K268" s="269"/>
      <c r="L268" s="270"/>
    </row>
    <row r="269" spans="1:12" s="268" customFormat="1" x14ac:dyDescent="0.3">
      <c r="A269" s="208"/>
      <c r="B269" s="208"/>
      <c r="C269" s="207"/>
      <c r="D269" s="216"/>
      <c r="E269" s="208"/>
      <c r="F269" s="208"/>
      <c r="G269" s="208"/>
      <c r="H269" s="208"/>
      <c r="I269" s="208"/>
      <c r="K269" s="269"/>
      <c r="L269" s="270"/>
    </row>
    <row r="270" spans="1:12" s="268" customFormat="1" x14ac:dyDescent="0.3">
      <c r="A270" s="208"/>
      <c r="B270" s="208"/>
      <c r="C270" s="207"/>
      <c r="D270" s="216"/>
      <c r="E270" s="208"/>
      <c r="F270" s="208"/>
      <c r="G270" s="208"/>
      <c r="H270" s="208"/>
      <c r="I270" s="208"/>
      <c r="K270" s="269"/>
      <c r="L270" s="270"/>
    </row>
    <row r="271" spans="1:12" s="268" customFormat="1" x14ac:dyDescent="0.3">
      <c r="A271" s="208"/>
      <c r="B271" s="208"/>
      <c r="C271" s="207"/>
      <c r="D271" s="216"/>
      <c r="E271" s="208"/>
      <c r="F271" s="208"/>
      <c r="G271" s="208"/>
      <c r="H271" s="208"/>
      <c r="I271" s="208"/>
      <c r="K271" s="269"/>
      <c r="L271" s="270"/>
    </row>
    <row r="272" spans="1:12" s="268" customFormat="1" x14ac:dyDescent="0.3">
      <c r="A272" s="208"/>
      <c r="B272" s="208"/>
      <c r="C272" s="207"/>
      <c r="D272" s="216"/>
      <c r="E272" s="208"/>
      <c r="F272" s="208"/>
      <c r="G272" s="208"/>
      <c r="H272" s="208"/>
      <c r="I272" s="208"/>
      <c r="K272" s="269"/>
      <c r="L272" s="270"/>
    </row>
    <row r="273" spans="1:12" s="268" customFormat="1" x14ac:dyDescent="0.3">
      <c r="A273" s="208"/>
      <c r="B273" s="208"/>
      <c r="C273" s="207"/>
      <c r="D273" s="216"/>
      <c r="E273" s="208"/>
      <c r="F273" s="208"/>
      <c r="G273" s="208"/>
      <c r="H273" s="208"/>
      <c r="I273" s="208"/>
      <c r="K273" s="269"/>
      <c r="L273" s="270"/>
    </row>
    <row r="274" spans="1:12" s="268" customFormat="1" x14ac:dyDescent="0.3">
      <c r="A274" s="208"/>
      <c r="B274" s="208"/>
      <c r="C274" s="207"/>
      <c r="D274" s="216"/>
      <c r="E274" s="208"/>
      <c r="F274" s="208"/>
      <c r="G274" s="208"/>
      <c r="H274" s="208"/>
      <c r="I274" s="208"/>
      <c r="K274" s="269"/>
      <c r="L274" s="270"/>
    </row>
    <row r="275" spans="1:12" s="268" customFormat="1" x14ac:dyDescent="0.3">
      <c r="A275" s="208"/>
      <c r="B275" s="208"/>
      <c r="C275" s="207"/>
      <c r="D275" s="216"/>
      <c r="E275" s="208"/>
      <c r="F275" s="208"/>
      <c r="G275" s="208"/>
      <c r="H275" s="208"/>
      <c r="I275" s="208"/>
      <c r="K275" s="269"/>
      <c r="L275" s="270"/>
    </row>
    <row r="276" spans="1:12" s="268" customFormat="1" x14ac:dyDescent="0.3">
      <c r="A276" s="208"/>
      <c r="B276" s="208"/>
      <c r="C276" s="207"/>
      <c r="D276" s="216"/>
      <c r="E276" s="208"/>
      <c r="F276" s="208"/>
      <c r="G276" s="208"/>
      <c r="H276" s="208"/>
      <c r="I276" s="208"/>
      <c r="K276" s="269"/>
      <c r="L276" s="270"/>
    </row>
    <row r="277" spans="1:12" s="268" customFormat="1" x14ac:dyDescent="0.3">
      <c r="A277" s="208"/>
      <c r="B277" s="208"/>
      <c r="C277" s="207"/>
      <c r="D277" s="216"/>
      <c r="E277" s="208"/>
      <c r="F277" s="208"/>
      <c r="G277" s="208"/>
      <c r="H277" s="208"/>
      <c r="I277" s="208"/>
      <c r="K277" s="269"/>
      <c r="L277" s="270"/>
    </row>
    <row r="278" spans="1:12" s="268" customFormat="1" x14ac:dyDescent="0.3">
      <c r="A278" s="208"/>
      <c r="B278" s="208"/>
      <c r="C278" s="207"/>
      <c r="D278" s="216"/>
      <c r="E278" s="208"/>
      <c r="F278" s="208"/>
      <c r="G278" s="208"/>
      <c r="H278" s="208"/>
      <c r="I278" s="208"/>
      <c r="K278" s="269"/>
      <c r="L278" s="270"/>
    </row>
    <row r="279" spans="1:12" s="268" customFormat="1" x14ac:dyDescent="0.3">
      <c r="A279" s="208"/>
      <c r="B279" s="208"/>
      <c r="C279" s="207"/>
      <c r="D279" s="216"/>
      <c r="E279" s="208"/>
      <c r="F279" s="208"/>
      <c r="G279" s="208"/>
      <c r="H279" s="208"/>
      <c r="I279" s="208"/>
      <c r="K279" s="269"/>
      <c r="L279" s="270"/>
    </row>
    <row r="280" spans="1:12" s="268" customFormat="1" x14ac:dyDescent="0.3">
      <c r="A280" s="208"/>
      <c r="B280" s="208"/>
      <c r="C280" s="207"/>
      <c r="D280" s="216"/>
      <c r="E280" s="208"/>
      <c r="F280" s="208"/>
      <c r="G280" s="208"/>
      <c r="H280" s="208"/>
      <c r="I280" s="208"/>
      <c r="K280" s="269"/>
      <c r="L280" s="270"/>
    </row>
    <row r="281" spans="1:12" s="268" customFormat="1" x14ac:dyDescent="0.3">
      <c r="A281" s="208"/>
      <c r="B281" s="208"/>
      <c r="C281" s="207"/>
      <c r="D281" s="216"/>
      <c r="E281" s="208"/>
      <c r="F281" s="208"/>
      <c r="G281" s="208"/>
      <c r="H281" s="208"/>
      <c r="I281" s="208"/>
      <c r="K281" s="269"/>
      <c r="L281" s="270"/>
    </row>
    <row r="282" spans="1:12" s="268" customFormat="1" x14ac:dyDescent="0.3">
      <c r="A282" s="208"/>
      <c r="B282" s="208"/>
      <c r="C282" s="207"/>
      <c r="D282" s="216"/>
      <c r="E282" s="208"/>
      <c r="F282" s="208"/>
      <c r="G282" s="208"/>
      <c r="H282" s="208"/>
      <c r="I282" s="208"/>
      <c r="K282" s="269"/>
      <c r="L282" s="270"/>
    </row>
    <row r="283" spans="1:12" s="268" customFormat="1" x14ac:dyDescent="0.3">
      <c r="A283" s="208"/>
      <c r="B283" s="208"/>
      <c r="C283" s="207"/>
      <c r="D283" s="216"/>
      <c r="E283" s="208"/>
      <c r="F283" s="208"/>
      <c r="G283" s="208"/>
      <c r="H283" s="208"/>
      <c r="I283" s="208"/>
      <c r="K283" s="269"/>
      <c r="L283" s="270"/>
    </row>
    <row r="284" spans="1:12" s="268" customFormat="1" x14ac:dyDescent="0.3">
      <c r="A284" s="208"/>
      <c r="B284" s="208"/>
      <c r="C284" s="207"/>
      <c r="D284" s="216"/>
      <c r="E284" s="208"/>
      <c r="F284" s="208"/>
      <c r="G284" s="208"/>
      <c r="H284" s="208"/>
      <c r="I284" s="208"/>
      <c r="K284" s="269"/>
      <c r="L284" s="270"/>
    </row>
    <row r="285" spans="1:12" s="268" customFormat="1" x14ac:dyDescent="0.3">
      <c r="A285" s="208"/>
      <c r="B285" s="208"/>
      <c r="C285" s="207"/>
      <c r="D285" s="216"/>
      <c r="E285" s="208"/>
      <c r="F285" s="208"/>
      <c r="G285" s="208"/>
      <c r="H285" s="208"/>
      <c r="I285" s="208"/>
      <c r="K285" s="269"/>
      <c r="L285" s="270"/>
    </row>
    <row r="286" spans="1:12" s="268" customFormat="1" x14ac:dyDescent="0.3">
      <c r="A286" s="208"/>
      <c r="B286" s="208"/>
      <c r="C286" s="207"/>
      <c r="D286" s="216"/>
      <c r="E286" s="208"/>
      <c r="F286" s="208"/>
      <c r="G286" s="208"/>
      <c r="H286" s="208"/>
      <c r="I286" s="208"/>
      <c r="K286" s="269"/>
      <c r="L286" s="270"/>
    </row>
    <row r="287" spans="1:12" s="268" customFormat="1" x14ac:dyDescent="0.3">
      <c r="A287" s="208"/>
      <c r="B287" s="208"/>
      <c r="C287" s="207"/>
      <c r="D287" s="216"/>
      <c r="E287" s="208"/>
      <c r="F287" s="208"/>
      <c r="G287" s="208"/>
      <c r="H287" s="208"/>
      <c r="I287" s="208"/>
      <c r="K287" s="269"/>
      <c r="L287" s="270"/>
    </row>
    <row r="288" spans="1:12" s="268" customFormat="1" x14ac:dyDescent="0.3">
      <c r="A288" s="208"/>
      <c r="B288" s="208"/>
      <c r="C288" s="207"/>
      <c r="D288" s="216"/>
      <c r="E288" s="208"/>
      <c r="F288" s="208"/>
      <c r="G288" s="208"/>
      <c r="H288" s="208"/>
      <c r="I288" s="208"/>
      <c r="K288" s="269"/>
      <c r="L288" s="270"/>
    </row>
    <row r="289" spans="1:12" s="268" customFormat="1" x14ac:dyDescent="0.3">
      <c r="A289" s="208"/>
      <c r="B289" s="208"/>
      <c r="C289" s="207"/>
      <c r="D289" s="216"/>
      <c r="E289" s="208"/>
      <c r="F289" s="208"/>
      <c r="G289" s="208"/>
      <c r="H289" s="208"/>
      <c r="I289" s="208"/>
      <c r="K289" s="269"/>
      <c r="L289" s="270"/>
    </row>
    <row r="290" spans="1:12" s="268" customFormat="1" x14ac:dyDescent="0.3">
      <c r="A290" s="208"/>
      <c r="B290" s="208"/>
      <c r="C290" s="207"/>
      <c r="D290" s="216"/>
      <c r="E290" s="208"/>
      <c r="F290" s="208"/>
      <c r="G290" s="208"/>
      <c r="H290" s="208"/>
      <c r="I290" s="208"/>
      <c r="K290" s="269"/>
      <c r="L290" s="270"/>
    </row>
    <row r="291" spans="1:12" s="268" customFormat="1" x14ac:dyDescent="0.3">
      <c r="A291" s="208"/>
      <c r="B291" s="208"/>
      <c r="C291" s="207"/>
      <c r="D291" s="216"/>
      <c r="E291" s="208"/>
      <c r="F291" s="208"/>
      <c r="G291" s="208"/>
      <c r="H291" s="208"/>
      <c r="I291" s="208"/>
      <c r="K291" s="269"/>
      <c r="L291" s="270"/>
    </row>
    <row r="292" spans="1:12" s="268" customFormat="1" x14ac:dyDescent="0.3">
      <c r="A292" s="208"/>
      <c r="B292" s="208"/>
      <c r="C292" s="207"/>
      <c r="D292" s="216"/>
      <c r="E292" s="208"/>
      <c r="F292" s="208"/>
      <c r="G292" s="208"/>
      <c r="H292" s="208"/>
      <c r="I292" s="208"/>
      <c r="K292" s="269"/>
      <c r="L292" s="270"/>
    </row>
    <row r="293" spans="1:12" s="268" customFormat="1" x14ac:dyDescent="0.3">
      <c r="A293" s="208"/>
      <c r="B293" s="208"/>
      <c r="C293" s="207"/>
      <c r="D293" s="216"/>
      <c r="E293" s="208"/>
      <c r="F293" s="208"/>
      <c r="G293" s="208"/>
      <c r="H293" s="208"/>
      <c r="I293" s="208"/>
      <c r="K293" s="269"/>
      <c r="L293" s="270"/>
    </row>
    <row r="294" spans="1:12" s="268" customFormat="1" x14ac:dyDescent="0.3">
      <c r="A294" s="208"/>
      <c r="B294" s="208"/>
      <c r="C294" s="207"/>
      <c r="D294" s="216"/>
      <c r="E294" s="208"/>
      <c r="F294" s="208"/>
      <c r="G294" s="208"/>
      <c r="H294" s="208"/>
      <c r="I294" s="208"/>
      <c r="K294" s="269"/>
      <c r="L294" s="270"/>
    </row>
    <row r="295" spans="1:12" s="268" customFormat="1" x14ac:dyDescent="0.3">
      <c r="A295" s="208"/>
      <c r="B295" s="208"/>
      <c r="C295" s="207"/>
      <c r="D295" s="216"/>
      <c r="E295" s="208"/>
      <c r="F295" s="208"/>
      <c r="G295" s="208"/>
      <c r="H295" s="208"/>
      <c r="I295" s="208"/>
      <c r="K295" s="269"/>
      <c r="L295" s="270"/>
    </row>
    <row r="296" spans="1:12" s="268" customFormat="1" x14ac:dyDescent="0.3">
      <c r="A296" s="208"/>
      <c r="B296" s="208"/>
      <c r="C296" s="207"/>
      <c r="D296" s="216"/>
      <c r="E296" s="208"/>
      <c r="F296" s="208"/>
      <c r="G296" s="208"/>
      <c r="H296" s="208"/>
      <c r="I296" s="208"/>
      <c r="K296" s="269"/>
      <c r="L296" s="270"/>
    </row>
    <row r="297" spans="1:12" s="268" customFormat="1" x14ac:dyDescent="0.3">
      <c r="A297" s="208"/>
      <c r="B297" s="208"/>
      <c r="C297" s="207"/>
      <c r="D297" s="216"/>
      <c r="E297" s="208"/>
      <c r="F297" s="208"/>
      <c r="G297" s="208"/>
      <c r="H297" s="208"/>
      <c r="I297" s="208"/>
      <c r="K297" s="269"/>
      <c r="L297" s="270"/>
    </row>
    <row r="298" spans="1:12" s="268" customFormat="1" x14ac:dyDescent="0.3">
      <c r="A298" s="208"/>
      <c r="B298" s="208"/>
      <c r="C298" s="207"/>
      <c r="D298" s="216"/>
      <c r="E298" s="208"/>
      <c r="F298" s="208"/>
      <c r="G298" s="208"/>
      <c r="H298" s="208"/>
      <c r="I298" s="208"/>
      <c r="K298" s="269"/>
      <c r="L298" s="270"/>
    </row>
    <row r="299" spans="1:12" s="268" customFormat="1" x14ac:dyDescent="0.3">
      <c r="A299" s="208"/>
      <c r="B299" s="208"/>
      <c r="C299" s="207"/>
      <c r="D299" s="216"/>
      <c r="E299" s="208"/>
      <c r="F299" s="208"/>
      <c r="G299" s="208"/>
      <c r="H299" s="208"/>
      <c r="I299" s="208"/>
      <c r="K299" s="269"/>
      <c r="L299" s="270"/>
    </row>
    <row r="300" spans="1:12" s="268" customFormat="1" x14ac:dyDescent="0.3">
      <c r="A300" s="208"/>
      <c r="B300" s="208"/>
      <c r="C300" s="207"/>
      <c r="D300" s="216"/>
      <c r="E300" s="208"/>
      <c r="F300" s="208"/>
      <c r="G300" s="208"/>
      <c r="H300" s="208"/>
      <c r="I300" s="208"/>
      <c r="K300" s="269"/>
      <c r="L300" s="270"/>
    </row>
    <row r="301" spans="1:12" s="268" customFormat="1" x14ac:dyDescent="0.3">
      <c r="A301" s="208"/>
      <c r="B301" s="208"/>
      <c r="C301" s="207"/>
      <c r="D301" s="216"/>
      <c r="E301" s="208"/>
      <c r="F301" s="208"/>
      <c r="G301" s="208"/>
      <c r="H301" s="208"/>
      <c r="I301" s="208"/>
      <c r="K301" s="269"/>
      <c r="L301" s="270"/>
    </row>
    <row r="302" spans="1:12" s="268" customFormat="1" x14ac:dyDescent="0.3">
      <c r="A302" s="208"/>
      <c r="B302" s="208"/>
      <c r="C302" s="207"/>
      <c r="D302" s="216"/>
      <c r="E302" s="208"/>
      <c r="F302" s="208"/>
      <c r="G302" s="208"/>
      <c r="H302" s="208"/>
      <c r="I302" s="208"/>
      <c r="K302" s="269"/>
      <c r="L302" s="270"/>
    </row>
    <row r="303" spans="1:12" s="268" customFormat="1" x14ac:dyDescent="0.3">
      <c r="A303" s="208"/>
      <c r="B303" s="208"/>
      <c r="C303" s="207"/>
      <c r="D303" s="216"/>
      <c r="E303" s="208"/>
      <c r="F303" s="208"/>
      <c r="G303" s="208"/>
      <c r="H303" s="208"/>
      <c r="I303" s="208"/>
      <c r="K303" s="269"/>
      <c r="L303" s="270"/>
    </row>
    <row r="304" spans="1:12" s="268" customFormat="1" x14ac:dyDescent="0.3">
      <c r="A304" s="208"/>
      <c r="B304" s="208"/>
      <c r="C304" s="207"/>
      <c r="D304" s="216"/>
      <c r="E304" s="208"/>
      <c r="F304" s="208"/>
      <c r="G304" s="208"/>
      <c r="H304" s="208"/>
      <c r="I304" s="208"/>
      <c r="K304" s="269"/>
      <c r="L304" s="270"/>
    </row>
    <row r="305" spans="1:12" s="268" customFormat="1" x14ac:dyDescent="0.3">
      <c r="A305" s="208"/>
      <c r="B305" s="208"/>
      <c r="C305" s="207"/>
      <c r="D305" s="216"/>
      <c r="E305" s="208"/>
      <c r="F305" s="208"/>
      <c r="G305" s="208"/>
      <c r="H305" s="208"/>
      <c r="I305" s="208"/>
      <c r="K305" s="269"/>
      <c r="L305" s="270"/>
    </row>
    <row r="306" spans="1:12" s="268" customFormat="1" x14ac:dyDescent="0.3">
      <c r="A306" s="208"/>
      <c r="B306" s="208"/>
      <c r="C306" s="207"/>
      <c r="D306" s="216"/>
      <c r="E306" s="208"/>
      <c r="F306" s="208"/>
      <c r="G306" s="208"/>
      <c r="H306" s="208"/>
      <c r="I306" s="208"/>
      <c r="K306" s="269"/>
      <c r="L306" s="270"/>
    </row>
    <row r="307" spans="1:12" s="268" customFormat="1" x14ac:dyDescent="0.3">
      <c r="A307" s="208"/>
      <c r="B307" s="208"/>
      <c r="C307" s="207"/>
      <c r="D307" s="216"/>
      <c r="E307" s="208"/>
      <c r="F307" s="208"/>
      <c r="G307" s="208"/>
      <c r="H307" s="208"/>
      <c r="I307" s="208"/>
      <c r="K307" s="269"/>
      <c r="L307" s="270"/>
    </row>
    <row r="308" spans="1:12" s="268" customFormat="1" x14ac:dyDescent="0.3">
      <c r="A308" s="208"/>
      <c r="B308" s="208"/>
      <c r="C308" s="207"/>
      <c r="D308" s="216"/>
      <c r="E308" s="208"/>
      <c r="F308" s="208"/>
      <c r="G308" s="208"/>
      <c r="H308" s="208"/>
      <c r="I308" s="208"/>
      <c r="K308" s="269"/>
      <c r="L308" s="270"/>
    </row>
    <row r="309" spans="1:12" s="268" customFormat="1" x14ac:dyDescent="0.3">
      <c r="A309" s="208"/>
      <c r="B309" s="208"/>
      <c r="C309" s="207"/>
      <c r="D309" s="216"/>
      <c r="E309" s="208"/>
      <c r="F309" s="208"/>
      <c r="G309" s="208"/>
      <c r="H309" s="208"/>
      <c r="I309" s="208"/>
      <c r="K309" s="269"/>
      <c r="L309" s="270"/>
    </row>
    <row r="310" spans="1:12" s="268" customFormat="1" x14ac:dyDescent="0.3">
      <c r="A310" s="208"/>
      <c r="B310" s="208"/>
      <c r="C310" s="207"/>
      <c r="D310" s="216"/>
      <c r="E310" s="208"/>
      <c r="F310" s="208"/>
      <c r="G310" s="208"/>
      <c r="H310" s="208"/>
      <c r="I310" s="208"/>
      <c r="K310" s="269"/>
      <c r="L310" s="270"/>
    </row>
    <row r="311" spans="1:12" s="268" customFormat="1" x14ac:dyDescent="0.3">
      <c r="A311" s="208"/>
      <c r="B311" s="208"/>
      <c r="C311" s="207"/>
      <c r="D311" s="216"/>
      <c r="E311" s="208"/>
      <c r="F311" s="208"/>
      <c r="G311" s="208"/>
      <c r="H311" s="208"/>
      <c r="I311" s="208"/>
      <c r="K311" s="269"/>
      <c r="L311" s="270"/>
    </row>
    <row r="312" spans="1:12" s="268" customFormat="1" x14ac:dyDescent="0.3">
      <c r="A312" s="208"/>
      <c r="B312" s="208"/>
      <c r="C312" s="207"/>
      <c r="D312" s="216"/>
      <c r="E312" s="208"/>
      <c r="F312" s="208"/>
      <c r="G312" s="208"/>
      <c r="H312" s="208"/>
      <c r="I312" s="208"/>
      <c r="K312" s="269"/>
      <c r="L312" s="270"/>
    </row>
    <row r="313" spans="1:12" s="268" customFormat="1" x14ac:dyDescent="0.3">
      <c r="A313" s="208"/>
      <c r="B313" s="208"/>
      <c r="C313" s="207"/>
      <c r="D313" s="216"/>
      <c r="E313" s="208"/>
      <c r="F313" s="208"/>
      <c r="G313" s="208"/>
      <c r="H313" s="208"/>
      <c r="I313" s="208"/>
      <c r="K313" s="269"/>
      <c r="L313" s="270"/>
    </row>
    <row r="314" spans="1:12" s="268" customFormat="1" x14ac:dyDescent="0.3">
      <c r="A314" s="208"/>
      <c r="B314" s="208"/>
      <c r="C314" s="207"/>
      <c r="D314" s="216"/>
      <c r="E314" s="208"/>
      <c r="F314" s="208"/>
      <c r="G314" s="208"/>
      <c r="H314" s="208"/>
      <c r="I314" s="208"/>
      <c r="K314" s="269"/>
      <c r="L314" s="270"/>
    </row>
    <row r="315" spans="1:12" s="268" customFormat="1" x14ac:dyDescent="0.3">
      <c r="A315" s="208"/>
      <c r="B315" s="208"/>
      <c r="C315" s="207"/>
      <c r="D315" s="216"/>
      <c r="E315" s="208"/>
      <c r="F315" s="208"/>
      <c r="G315" s="208"/>
      <c r="H315" s="208"/>
      <c r="I315" s="208"/>
      <c r="K315" s="269"/>
      <c r="L315" s="270"/>
    </row>
    <row r="316" spans="1:12" s="268" customFormat="1" x14ac:dyDescent="0.3">
      <c r="A316" s="208"/>
      <c r="B316" s="208"/>
      <c r="C316" s="207"/>
      <c r="D316" s="216"/>
      <c r="E316" s="208"/>
      <c r="F316" s="208"/>
      <c r="G316" s="208"/>
      <c r="H316" s="208"/>
      <c r="I316" s="208"/>
      <c r="K316" s="269"/>
      <c r="L316" s="270"/>
    </row>
    <row r="317" spans="1:12" s="268" customFormat="1" x14ac:dyDescent="0.3">
      <c r="A317" s="208"/>
      <c r="B317" s="208"/>
      <c r="C317" s="207"/>
      <c r="D317" s="216"/>
      <c r="E317" s="208"/>
      <c r="F317" s="208"/>
      <c r="G317" s="208"/>
      <c r="H317" s="208"/>
      <c r="I317" s="208"/>
      <c r="K317" s="269"/>
      <c r="L317" s="270"/>
    </row>
    <row r="318" spans="1:12" s="268" customFormat="1" x14ac:dyDescent="0.3">
      <c r="A318" s="208"/>
      <c r="B318" s="208"/>
      <c r="C318" s="207"/>
      <c r="D318" s="216"/>
      <c r="E318" s="208"/>
      <c r="F318" s="208"/>
      <c r="G318" s="208"/>
      <c r="H318" s="208"/>
      <c r="I318" s="208"/>
      <c r="K318" s="269"/>
      <c r="L318" s="270"/>
    </row>
    <row r="319" spans="1:12" s="268" customFormat="1" x14ac:dyDescent="0.3">
      <c r="A319" s="208"/>
      <c r="B319" s="208"/>
      <c r="C319" s="207"/>
      <c r="D319" s="216"/>
      <c r="E319" s="208"/>
      <c r="F319" s="208"/>
      <c r="G319" s="208"/>
      <c r="H319" s="208"/>
      <c r="I319" s="208"/>
      <c r="K319" s="269"/>
      <c r="L319" s="270"/>
    </row>
    <row r="320" spans="1:12" s="268" customFormat="1" x14ac:dyDescent="0.3">
      <c r="A320" s="208"/>
      <c r="B320" s="208"/>
      <c r="C320" s="207"/>
      <c r="D320" s="216"/>
      <c r="E320" s="208"/>
      <c r="F320" s="208"/>
      <c r="G320" s="208"/>
      <c r="H320" s="208"/>
      <c r="I320" s="208"/>
      <c r="K320" s="269"/>
      <c r="L320" s="270"/>
    </row>
    <row r="321" spans="1:12" s="268" customFormat="1" x14ac:dyDescent="0.3">
      <c r="A321" s="208"/>
      <c r="B321" s="208"/>
      <c r="C321" s="207"/>
      <c r="D321" s="216"/>
      <c r="E321" s="208"/>
      <c r="F321" s="208"/>
      <c r="G321" s="208"/>
      <c r="H321" s="208"/>
      <c r="I321" s="208"/>
      <c r="K321" s="269"/>
      <c r="L321" s="270"/>
    </row>
    <row r="322" spans="1:12" s="268" customFormat="1" x14ac:dyDescent="0.3">
      <c r="A322" s="208"/>
      <c r="B322" s="208"/>
      <c r="C322" s="207"/>
      <c r="D322" s="216"/>
      <c r="E322" s="208"/>
      <c r="F322" s="208"/>
      <c r="G322" s="208"/>
      <c r="H322" s="208"/>
      <c r="I322" s="208"/>
      <c r="K322" s="269"/>
      <c r="L322" s="270"/>
    </row>
    <row r="323" spans="1:12" s="268" customFormat="1" x14ac:dyDescent="0.3">
      <c r="A323" s="208"/>
      <c r="B323" s="208"/>
      <c r="C323" s="207"/>
      <c r="D323" s="216"/>
      <c r="E323" s="208"/>
      <c r="F323" s="208"/>
      <c r="G323" s="208"/>
      <c r="H323" s="208"/>
      <c r="I323" s="208"/>
      <c r="K323" s="269"/>
      <c r="L323" s="270"/>
    </row>
    <row r="324" spans="1:12" s="268" customFormat="1" x14ac:dyDescent="0.3">
      <c r="A324" s="208"/>
      <c r="B324" s="208"/>
      <c r="C324" s="207"/>
      <c r="D324" s="216"/>
      <c r="E324" s="208"/>
      <c r="F324" s="208"/>
      <c r="G324" s="208"/>
      <c r="H324" s="208"/>
      <c r="I324" s="208"/>
      <c r="K324" s="269"/>
      <c r="L324" s="270"/>
    </row>
    <row r="325" spans="1:12" s="268" customFormat="1" x14ac:dyDescent="0.3">
      <c r="A325" s="208"/>
      <c r="B325" s="208"/>
      <c r="C325" s="207"/>
      <c r="D325" s="216"/>
      <c r="E325" s="208"/>
      <c r="F325" s="208"/>
      <c r="G325" s="208"/>
      <c r="H325" s="208"/>
      <c r="I325" s="208"/>
      <c r="K325" s="269"/>
      <c r="L325" s="270"/>
    </row>
    <row r="326" spans="1:12" s="268" customFormat="1" x14ac:dyDescent="0.3">
      <c r="A326" s="208"/>
      <c r="B326" s="208"/>
      <c r="C326" s="207"/>
      <c r="D326" s="216"/>
      <c r="E326" s="208"/>
      <c r="F326" s="208"/>
      <c r="G326" s="208"/>
      <c r="H326" s="208"/>
      <c r="I326" s="208"/>
      <c r="K326" s="269"/>
      <c r="L326" s="270"/>
    </row>
    <row r="327" spans="1:12" s="268" customFormat="1" x14ac:dyDescent="0.3">
      <c r="A327" s="208"/>
      <c r="B327" s="208"/>
      <c r="C327" s="207"/>
      <c r="D327" s="216"/>
      <c r="E327" s="208"/>
      <c r="F327" s="208"/>
      <c r="G327" s="208"/>
      <c r="H327" s="208"/>
      <c r="I327" s="208"/>
      <c r="K327" s="269"/>
      <c r="L327" s="270"/>
    </row>
    <row r="328" spans="1:12" s="268" customFormat="1" x14ac:dyDescent="0.3">
      <c r="A328" s="208"/>
      <c r="B328" s="208"/>
      <c r="C328" s="207"/>
      <c r="D328" s="216"/>
      <c r="E328" s="208"/>
      <c r="F328" s="208"/>
      <c r="G328" s="208"/>
      <c r="H328" s="208"/>
      <c r="I328" s="208"/>
      <c r="K328" s="269"/>
      <c r="L328" s="270"/>
    </row>
    <row r="329" spans="1:12" s="268" customFormat="1" x14ac:dyDescent="0.3">
      <c r="A329" s="208"/>
      <c r="B329" s="208"/>
      <c r="C329" s="207"/>
      <c r="D329" s="216"/>
      <c r="E329" s="208"/>
      <c r="F329" s="208"/>
      <c r="G329" s="208"/>
      <c r="H329" s="208"/>
      <c r="I329" s="208"/>
      <c r="K329" s="269"/>
      <c r="L329" s="270"/>
    </row>
    <row r="330" spans="1:12" s="268" customFormat="1" x14ac:dyDescent="0.3">
      <c r="A330" s="208"/>
      <c r="B330" s="208"/>
      <c r="C330" s="207"/>
      <c r="D330" s="216"/>
      <c r="E330" s="208"/>
      <c r="F330" s="208"/>
      <c r="G330" s="208"/>
      <c r="H330" s="208"/>
      <c r="I330" s="208"/>
      <c r="K330" s="269"/>
      <c r="L330" s="270"/>
    </row>
    <row r="331" spans="1:12" s="268" customFormat="1" x14ac:dyDescent="0.3">
      <c r="A331" s="208"/>
      <c r="B331" s="208"/>
      <c r="C331" s="207"/>
      <c r="D331" s="216"/>
      <c r="E331" s="208"/>
      <c r="F331" s="208"/>
      <c r="G331" s="208"/>
      <c r="H331" s="208"/>
      <c r="I331" s="208"/>
      <c r="K331" s="269"/>
      <c r="L331" s="270"/>
    </row>
    <row r="332" spans="1:12" s="268" customFormat="1" x14ac:dyDescent="0.3">
      <c r="A332" s="208"/>
      <c r="B332" s="208"/>
      <c r="C332" s="207"/>
      <c r="D332" s="216"/>
      <c r="E332" s="208"/>
      <c r="F332" s="208"/>
      <c r="G332" s="208"/>
      <c r="H332" s="208"/>
      <c r="I332" s="208"/>
      <c r="K332" s="269"/>
      <c r="L332" s="270"/>
    </row>
    <row r="333" spans="1:12" s="268" customFormat="1" x14ac:dyDescent="0.3">
      <c r="A333" s="208"/>
      <c r="B333" s="208"/>
      <c r="C333" s="207"/>
      <c r="D333" s="216"/>
      <c r="E333" s="208"/>
      <c r="F333" s="208"/>
      <c r="G333" s="208"/>
      <c r="H333" s="208"/>
      <c r="I333" s="208"/>
      <c r="K333" s="269"/>
      <c r="L333" s="270"/>
    </row>
    <row r="334" spans="1:12" s="268" customFormat="1" x14ac:dyDescent="0.3">
      <c r="A334" s="208"/>
      <c r="B334" s="208"/>
      <c r="C334" s="207"/>
      <c r="D334" s="216"/>
      <c r="E334" s="208"/>
      <c r="F334" s="208"/>
      <c r="G334" s="208"/>
      <c r="H334" s="208"/>
      <c r="I334" s="208"/>
      <c r="K334" s="269"/>
      <c r="L334" s="270"/>
    </row>
    <row r="335" spans="1:12" s="268" customFormat="1" x14ac:dyDescent="0.3">
      <c r="A335" s="208"/>
      <c r="B335" s="208"/>
      <c r="C335" s="207"/>
      <c r="D335" s="216"/>
      <c r="E335" s="208"/>
      <c r="F335" s="208"/>
      <c r="G335" s="208"/>
      <c r="H335" s="208"/>
      <c r="I335" s="208"/>
      <c r="K335" s="269"/>
      <c r="L335" s="270"/>
    </row>
    <row r="336" spans="1:12" s="268" customFormat="1" x14ac:dyDescent="0.3">
      <c r="A336" s="208"/>
      <c r="B336" s="208"/>
      <c r="C336" s="207"/>
      <c r="D336" s="216"/>
      <c r="E336" s="208"/>
      <c r="F336" s="208"/>
      <c r="G336" s="208"/>
      <c r="H336" s="208"/>
      <c r="I336" s="208"/>
      <c r="K336" s="269"/>
      <c r="L336" s="270"/>
    </row>
    <row r="337" spans="1:12" s="268" customFormat="1" x14ac:dyDescent="0.3">
      <c r="A337" s="208"/>
      <c r="B337" s="208"/>
      <c r="C337" s="207"/>
      <c r="D337" s="216"/>
      <c r="E337" s="208"/>
      <c r="F337" s="208"/>
      <c r="G337" s="208"/>
      <c r="H337" s="208"/>
      <c r="I337" s="208"/>
      <c r="K337" s="269"/>
      <c r="L337" s="270"/>
    </row>
    <row r="338" spans="1:12" s="268" customFormat="1" x14ac:dyDescent="0.3">
      <c r="A338" s="208"/>
      <c r="B338" s="208"/>
      <c r="C338" s="207"/>
      <c r="D338" s="216"/>
      <c r="E338" s="208"/>
      <c r="F338" s="208"/>
      <c r="G338" s="208"/>
      <c r="H338" s="208"/>
      <c r="I338" s="208"/>
      <c r="K338" s="269"/>
      <c r="L338" s="270"/>
    </row>
    <row r="339" spans="1:12" s="268" customFormat="1" x14ac:dyDescent="0.3">
      <c r="A339" s="208"/>
      <c r="B339" s="208"/>
      <c r="C339" s="207"/>
      <c r="D339" s="216"/>
      <c r="E339" s="208"/>
      <c r="F339" s="208"/>
      <c r="G339" s="208"/>
      <c r="H339" s="208"/>
      <c r="I339" s="208"/>
      <c r="K339" s="269"/>
      <c r="L339" s="270"/>
    </row>
    <row r="340" spans="1:12" s="268" customFormat="1" x14ac:dyDescent="0.3">
      <c r="A340" s="208"/>
      <c r="B340" s="208"/>
      <c r="C340" s="207"/>
      <c r="D340" s="216"/>
      <c r="E340" s="208"/>
      <c r="F340" s="208"/>
      <c r="G340" s="208"/>
      <c r="H340" s="208"/>
      <c r="I340" s="208"/>
      <c r="K340" s="269"/>
      <c r="L340" s="270"/>
    </row>
    <row r="341" spans="1:12" s="268" customFormat="1" x14ac:dyDescent="0.3">
      <c r="A341" s="208"/>
      <c r="B341" s="208"/>
      <c r="C341" s="207"/>
      <c r="D341" s="216"/>
      <c r="E341" s="208"/>
      <c r="F341" s="208"/>
      <c r="G341" s="208"/>
      <c r="H341" s="208"/>
      <c r="I341" s="208"/>
      <c r="K341" s="269"/>
      <c r="L341" s="270"/>
    </row>
    <row r="342" spans="1:12" s="268" customFormat="1" x14ac:dyDescent="0.3">
      <c r="A342" s="208"/>
      <c r="B342" s="208"/>
      <c r="C342" s="207"/>
      <c r="D342" s="216"/>
      <c r="E342" s="208"/>
      <c r="F342" s="208"/>
      <c r="G342" s="208"/>
      <c r="H342" s="208"/>
      <c r="I342" s="208"/>
      <c r="K342" s="269"/>
      <c r="L342" s="270"/>
    </row>
    <row r="343" spans="1:12" s="268" customFormat="1" x14ac:dyDescent="0.3">
      <c r="A343" s="208"/>
      <c r="B343" s="208"/>
      <c r="C343" s="207"/>
      <c r="D343" s="216"/>
      <c r="E343" s="208"/>
      <c r="F343" s="208"/>
      <c r="G343" s="208"/>
      <c r="H343" s="208"/>
      <c r="I343" s="208"/>
      <c r="K343" s="269"/>
      <c r="L343" s="270"/>
    </row>
    <row r="344" spans="1:12" s="268" customFormat="1" x14ac:dyDescent="0.3">
      <c r="A344" s="208"/>
      <c r="B344" s="208"/>
      <c r="C344" s="207"/>
      <c r="D344" s="216"/>
      <c r="E344" s="208"/>
      <c r="F344" s="208"/>
      <c r="G344" s="208"/>
      <c r="H344" s="208"/>
      <c r="I344" s="208"/>
      <c r="K344" s="269"/>
      <c r="L344" s="270"/>
    </row>
    <row r="345" spans="1:12" s="268" customFormat="1" x14ac:dyDescent="0.3">
      <c r="A345" s="208"/>
      <c r="B345" s="208"/>
      <c r="C345" s="207"/>
      <c r="D345" s="216"/>
      <c r="E345" s="208"/>
      <c r="F345" s="208"/>
      <c r="G345" s="208"/>
      <c r="H345" s="208"/>
      <c r="I345" s="208"/>
      <c r="K345" s="269"/>
      <c r="L345" s="270"/>
    </row>
    <row r="346" spans="1:12" s="268" customFormat="1" x14ac:dyDescent="0.3">
      <c r="A346" s="208"/>
      <c r="B346" s="208"/>
      <c r="C346" s="207"/>
      <c r="D346" s="216"/>
      <c r="E346" s="208"/>
      <c r="F346" s="208"/>
      <c r="G346" s="208"/>
      <c r="H346" s="208"/>
      <c r="I346" s="208"/>
      <c r="K346" s="269"/>
      <c r="L346" s="270"/>
    </row>
    <row r="347" spans="1:12" s="268" customFormat="1" x14ac:dyDescent="0.3">
      <c r="A347" s="208"/>
      <c r="B347" s="208"/>
      <c r="C347" s="207"/>
      <c r="D347" s="216"/>
      <c r="E347" s="208"/>
      <c r="F347" s="208"/>
      <c r="G347" s="208"/>
      <c r="H347" s="208"/>
      <c r="I347" s="208"/>
      <c r="K347" s="269"/>
      <c r="L347" s="270"/>
    </row>
    <row r="348" spans="1:12" s="268" customFormat="1" x14ac:dyDescent="0.3">
      <c r="A348" s="208"/>
      <c r="B348" s="208"/>
      <c r="C348" s="207"/>
      <c r="D348" s="216"/>
      <c r="E348" s="208"/>
      <c r="F348" s="208"/>
      <c r="G348" s="208"/>
      <c r="H348" s="208"/>
      <c r="I348" s="208"/>
      <c r="K348" s="269"/>
      <c r="L348" s="270"/>
    </row>
    <row r="349" spans="1:12" s="268" customFormat="1" x14ac:dyDescent="0.3">
      <c r="A349" s="208"/>
      <c r="B349" s="208"/>
      <c r="C349" s="207"/>
      <c r="D349" s="216"/>
      <c r="E349" s="208"/>
      <c r="F349" s="208"/>
      <c r="G349" s="208"/>
      <c r="H349" s="208"/>
      <c r="I349" s="208"/>
      <c r="K349" s="269"/>
      <c r="L349" s="270"/>
    </row>
    <row r="350" spans="1:12" s="268" customFormat="1" x14ac:dyDescent="0.3">
      <c r="A350" s="208"/>
      <c r="B350" s="208"/>
      <c r="C350" s="207"/>
      <c r="D350" s="216"/>
      <c r="E350" s="208"/>
      <c r="F350" s="208"/>
      <c r="G350" s="208"/>
      <c r="H350" s="208"/>
      <c r="I350" s="208"/>
      <c r="K350" s="269"/>
      <c r="L350" s="270"/>
    </row>
    <row r="351" spans="1:12" s="268" customFormat="1" x14ac:dyDescent="0.3">
      <c r="A351" s="208"/>
      <c r="B351" s="208"/>
      <c r="C351" s="207"/>
      <c r="D351" s="216"/>
      <c r="E351" s="208"/>
      <c r="F351" s="208"/>
      <c r="G351" s="208"/>
      <c r="H351" s="208"/>
      <c r="I351" s="208"/>
      <c r="K351" s="269"/>
      <c r="L351" s="270"/>
    </row>
    <row r="352" spans="1:12" s="268" customFormat="1" x14ac:dyDescent="0.3">
      <c r="A352" s="208"/>
      <c r="B352" s="208"/>
      <c r="C352" s="207"/>
      <c r="D352" s="216"/>
      <c r="E352" s="208"/>
      <c r="F352" s="208"/>
      <c r="G352" s="208"/>
      <c r="H352" s="208"/>
      <c r="I352" s="208"/>
      <c r="K352" s="269"/>
      <c r="L352" s="270"/>
    </row>
    <row r="353" spans="1:12" s="268" customFormat="1" x14ac:dyDescent="0.3">
      <c r="A353" s="208"/>
      <c r="B353" s="208"/>
      <c r="C353" s="207"/>
      <c r="D353" s="216"/>
      <c r="E353" s="208"/>
      <c r="F353" s="208"/>
      <c r="G353" s="208"/>
      <c r="H353" s="208"/>
      <c r="I353" s="208"/>
      <c r="K353" s="269"/>
      <c r="L353" s="270"/>
    </row>
    <row r="354" spans="1:12" s="268" customFormat="1" x14ac:dyDescent="0.3">
      <c r="A354" s="208"/>
      <c r="B354" s="208"/>
      <c r="C354" s="207"/>
      <c r="D354" s="216"/>
      <c r="E354" s="208"/>
      <c r="F354" s="208"/>
      <c r="G354" s="208"/>
      <c r="H354" s="208"/>
      <c r="I354" s="208"/>
      <c r="K354" s="269"/>
      <c r="L354" s="270"/>
    </row>
    <row r="355" spans="1:12" s="268" customFormat="1" x14ac:dyDescent="0.3">
      <c r="A355" s="208"/>
      <c r="B355" s="208"/>
      <c r="C355" s="207"/>
      <c r="D355" s="216"/>
      <c r="E355" s="208"/>
      <c r="F355" s="208"/>
      <c r="G355" s="208"/>
      <c r="H355" s="208"/>
      <c r="I355" s="208"/>
      <c r="K355" s="269"/>
      <c r="L355" s="270"/>
    </row>
    <row r="356" spans="1:12" s="268" customFormat="1" x14ac:dyDescent="0.3">
      <c r="A356" s="208"/>
      <c r="B356" s="208"/>
      <c r="C356" s="207"/>
      <c r="D356" s="216"/>
      <c r="E356" s="208"/>
      <c r="F356" s="208"/>
      <c r="G356" s="208"/>
      <c r="H356" s="208"/>
      <c r="I356" s="208"/>
      <c r="K356" s="269"/>
      <c r="L356" s="270"/>
    </row>
    <row r="357" spans="1:12" s="268" customFormat="1" x14ac:dyDescent="0.3">
      <c r="A357" s="208"/>
      <c r="B357" s="208"/>
      <c r="C357" s="207"/>
      <c r="D357" s="216"/>
      <c r="E357" s="208"/>
      <c r="F357" s="208"/>
      <c r="G357" s="208"/>
      <c r="H357" s="208"/>
      <c r="I357" s="208"/>
      <c r="K357" s="269"/>
      <c r="L357" s="270"/>
    </row>
    <row r="358" spans="1:12" s="268" customFormat="1" x14ac:dyDescent="0.3">
      <c r="A358" s="208"/>
      <c r="B358" s="208"/>
      <c r="C358" s="207"/>
      <c r="D358" s="216"/>
      <c r="E358" s="208"/>
      <c r="F358" s="208"/>
      <c r="G358" s="208"/>
      <c r="H358" s="208"/>
      <c r="I358" s="208"/>
      <c r="K358" s="269"/>
      <c r="L358" s="270"/>
    </row>
    <row r="359" spans="1:12" s="268" customFormat="1" x14ac:dyDescent="0.3">
      <c r="A359" s="208"/>
      <c r="B359" s="208"/>
      <c r="C359" s="207"/>
      <c r="D359" s="216"/>
      <c r="E359" s="208"/>
      <c r="F359" s="208"/>
      <c r="G359" s="208"/>
      <c r="H359" s="208"/>
      <c r="I359" s="208"/>
      <c r="K359" s="269"/>
      <c r="L359" s="270"/>
    </row>
    <row r="360" spans="1:12" s="268" customFormat="1" x14ac:dyDescent="0.3">
      <c r="A360" s="208"/>
      <c r="B360" s="208"/>
      <c r="C360" s="207"/>
      <c r="D360" s="216"/>
      <c r="E360" s="208"/>
      <c r="F360" s="208"/>
      <c r="G360" s="208"/>
      <c r="H360" s="208"/>
      <c r="I360" s="208"/>
      <c r="K360" s="269"/>
      <c r="L360" s="270"/>
    </row>
    <row r="361" spans="1:12" s="268" customFormat="1" x14ac:dyDescent="0.3">
      <c r="A361" s="208"/>
      <c r="B361" s="208"/>
      <c r="C361" s="207"/>
      <c r="D361" s="216"/>
      <c r="E361" s="208"/>
      <c r="F361" s="208"/>
      <c r="G361" s="208"/>
      <c r="H361" s="208"/>
      <c r="I361" s="208"/>
      <c r="K361" s="269"/>
      <c r="L361" s="270"/>
    </row>
    <row r="362" spans="1:12" s="268" customFormat="1" x14ac:dyDescent="0.3">
      <c r="A362" s="208"/>
      <c r="B362" s="208"/>
      <c r="C362" s="207"/>
      <c r="D362" s="216"/>
      <c r="E362" s="208"/>
      <c r="F362" s="208"/>
      <c r="G362" s="208"/>
      <c r="H362" s="208"/>
      <c r="I362" s="208"/>
      <c r="K362" s="269"/>
      <c r="L362" s="270"/>
    </row>
    <row r="363" spans="1:12" s="268" customFormat="1" x14ac:dyDescent="0.3">
      <c r="A363" s="208"/>
      <c r="B363" s="208"/>
      <c r="C363" s="207"/>
      <c r="D363" s="216"/>
      <c r="E363" s="208"/>
      <c r="F363" s="208"/>
      <c r="G363" s="208"/>
      <c r="H363" s="208"/>
      <c r="I363" s="208"/>
      <c r="K363" s="269"/>
      <c r="L363" s="270"/>
    </row>
    <row r="364" spans="1:12" s="268" customFormat="1" x14ac:dyDescent="0.3">
      <c r="A364" s="208"/>
      <c r="B364" s="208"/>
      <c r="C364" s="207"/>
      <c r="D364" s="216"/>
      <c r="E364" s="208"/>
      <c r="F364" s="208"/>
      <c r="G364" s="208"/>
      <c r="H364" s="208"/>
      <c r="I364" s="208"/>
      <c r="K364" s="269"/>
      <c r="L364" s="270"/>
    </row>
    <row r="365" spans="1:12" s="268" customFormat="1" x14ac:dyDescent="0.3">
      <c r="A365" s="208"/>
      <c r="B365" s="208"/>
      <c r="C365" s="207"/>
      <c r="D365" s="216"/>
      <c r="E365" s="208"/>
      <c r="F365" s="208"/>
      <c r="G365" s="208"/>
      <c r="H365" s="208"/>
      <c r="I365" s="208"/>
      <c r="K365" s="269"/>
      <c r="L365" s="270"/>
    </row>
    <row r="366" spans="1:12" s="268" customFormat="1" x14ac:dyDescent="0.3">
      <c r="A366" s="208"/>
      <c r="B366" s="208"/>
      <c r="C366" s="207"/>
      <c r="D366" s="216"/>
      <c r="E366" s="208"/>
      <c r="F366" s="208"/>
      <c r="G366" s="208"/>
      <c r="H366" s="208"/>
      <c r="I366" s="208"/>
      <c r="K366" s="269"/>
      <c r="L366" s="270"/>
    </row>
    <row r="367" spans="1:12" s="268" customFormat="1" x14ac:dyDescent="0.3">
      <c r="A367" s="208"/>
      <c r="B367" s="208"/>
      <c r="C367" s="207"/>
      <c r="D367" s="216"/>
      <c r="E367" s="208"/>
      <c r="F367" s="208"/>
      <c r="G367" s="208"/>
      <c r="H367" s="208"/>
      <c r="I367" s="208"/>
      <c r="K367" s="269"/>
      <c r="L367" s="270"/>
    </row>
    <row r="368" spans="1:12" s="268" customFormat="1" x14ac:dyDescent="0.3">
      <c r="A368" s="208"/>
      <c r="B368" s="208"/>
      <c r="C368" s="207"/>
      <c r="D368" s="216"/>
      <c r="E368" s="208"/>
      <c r="F368" s="208"/>
      <c r="G368" s="208"/>
      <c r="H368" s="208"/>
      <c r="I368" s="208"/>
      <c r="K368" s="269"/>
      <c r="L368" s="270"/>
    </row>
    <row r="369" spans="1:12" s="268" customFormat="1" x14ac:dyDescent="0.3">
      <c r="A369" s="208"/>
      <c r="B369" s="208"/>
      <c r="C369" s="207"/>
      <c r="D369" s="216"/>
      <c r="E369" s="208"/>
      <c r="F369" s="208"/>
      <c r="G369" s="208"/>
      <c r="H369" s="208"/>
      <c r="I369" s="208"/>
      <c r="K369" s="269"/>
      <c r="L369" s="270"/>
    </row>
    <row r="370" spans="1:12" s="268" customFormat="1" x14ac:dyDescent="0.3">
      <c r="A370" s="208"/>
      <c r="B370" s="208"/>
      <c r="C370" s="207"/>
      <c r="D370" s="216"/>
      <c r="E370" s="208"/>
      <c r="F370" s="208"/>
      <c r="G370" s="208"/>
      <c r="H370" s="208"/>
      <c r="I370" s="208"/>
      <c r="K370" s="269"/>
      <c r="L370" s="270"/>
    </row>
    <row r="371" spans="1:12" s="268" customFormat="1" x14ac:dyDescent="0.3">
      <c r="A371" s="208"/>
      <c r="B371" s="208"/>
      <c r="C371" s="207"/>
      <c r="D371" s="216"/>
      <c r="E371" s="208"/>
      <c r="F371" s="208"/>
      <c r="G371" s="208"/>
      <c r="H371" s="208"/>
      <c r="I371" s="208"/>
      <c r="K371" s="269"/>
      <c r="L371" s="270"/>
    </row>
    <row r="372" spans="1:12" s="268" customFormat="1" x14ac:dyDescent="0.3">
      <c r="A372" s="208"/>
      <c r="B372" s="208"/>
      <c r="C372" s="207"/>
      <c r="D372" s="216"/>
      <c r="E372" s="208"/>
      <c r="F372" s="208"/>
      <c r="G372" s="208"/>
      <c r="H372" s="208"/>
      <c r="I372" s="208"/>
      <c r="K372" s="269"/>
      <c r="L372" s="270"/>
    </row>
    <row r="373" spans="1:12" s="268" customFormat="1" x14ac:dyDescent="0.3">
      <c r="A373" s="208"/>
      <c r="B373" s="208"/>
      <c r="C373" s="207"/>
      <c r="D373" s="216"/>
      <c r="E373" s="208"/>
      <c r="F373" s="208"/>
      <c r="G373" s="208"/>
      <c r="H373" s="208"/>
      <c r="I373" s="208"/>
      <c r="K373" s="269"/>
      <c r="L373" s="270"/>
    </row>
    <row r="374" spans="1:12" s="268" customFormat="1" x14ac:dyDescent="0.3">
      <c r="A374" s="208"/>
      <c r="B374" s="208"/>
      <c r="C374" s="207"/>
      <c r="D374" s="216"/>
      <c r="E374" s="208"/>
      <c r="F374" s="208"/>
      <c r="G374" s="208"/>
      <c r="H374" s="208"/>
      <c r="I374" s="208"/>
      <c r="K374" s="269"/>
      <c r="L374" s="270"/>
    </row>
    <row r="375" spans="1:12" s="268" customFormat="1" x14ac:dyDescent="0.3">
      <c r="A375" s="208"/>
      <c r="B375" s="208"/>
      <c r="C375" s="207"/>
      <c r="D375" s="216"/>
      <c r="E375" s="208"/>
      <c r="F375" s="208"/>
      <c r="G375" s="208"/>
      <c r="H375" s="208"/>
      <c r="I375" s="208"/>
      <c r="K375" s="269"/>
      <c r="L375" s="270"/>
    </row>
    <row r="376" spans="1:12" s="268" customFormat="1" x14ac:dyDescent="0.3">
      <c r="A376" s="208"/>
      <c r="B376" s="208"/>
      <c r="C376" s="207"/>
      <c r="D376" s="216"/>
      <c r="E376" s="208"/>
      <c r="F376" s="208"/>
      <c r="G376" s="208"/>
      <c r="H376" s="208"/>
      <c r="I376" s="208"/>
      <c r="K376" s="269"/>
      <c r="L376" s="270"/>
    </row>
    <row r="377" spans="1:12" s="268" customFormat="1" x14ac:dyDescent="0.3">
      <c r="A377" s="208"/>
      <c r="B377" s="208"/>
      <c r="C377" s="207"/>
      <c r="D377" s="216"/>
      <c r="E377" s="208"/>
      <c r="F377" s="208"/>
      <c r="G377" s="208"/>
      <c r="H377" s="208"/>
      <c r="I377" s="208"/>
      <c r="K377" s="269"/>
      <c r="L377" s="270"/>
    </row>
    <row r="378" spans="1:12" s="268" customFormat="1" x14ac:dyDescent="0.3">
      <c r="A378" s="208"/>
      <c r="B378" s="208"/>
      <c r="C378" s="207"/>
      <c r="D378" s="216"/>
      <c r="E378" s="208"/>
      <c r="F378" s="208"/>
      <c r="G378" s="208"/>
      <c r="H378" s="208"/>
      <c r="I378" s="208"/>
      <c r="K378" s="269"/>
      <c r="L378" s="270"/>
    </row>
    <row r="379" spans="1:12" s="268" customFormat="1" x14ac:dyDescent="0.3">
      <c r="A379" s="208"/>
      <c r="B379" s="208"/>
      <c r="C379" s="207"/>
      <c r="D379" s="216"/>
      <c r="E379" s="208"/>
      <c r="F379" s="208"/>
      <c r="G379" s="208"/>
      <c r="H379" s="208"/>
      <c r="I379" s="208"/>
      <c r="K379" s="269"/>
      <c r="L379" s="270"/>
    </row>
    <row r="380" spans="1:12" s="268" customFormat="1" x14ac:dyDescent="0.3">
      <c r="A380" s="208"/>
      <c r="B380" s="208"/>
      <c r="C380" s="207"/>
      <c r="D380" s="216"/>
      <c r="E380" s="208"/>
      <c r="F380" s="208"/>
      <c r="G380" s="208"/>
      <c r="H380" s="208"/>
      <c r="I380" s="208"/>
      <c r="K380" s="269"/>
      <c r="L380" s="270"/>
    </row>
    <row r="381" spans="1:12" s="268" customFormat="1" x14ac:dyDescent="0.3">
      <c r="A381" s="208"/>
      <c r="B381" s="208"/>
      <c r="C381" s="207"/>
      <c r="D381" s="216"/>
      <c r="E381" s="208"/>
      <c r="F381" s="208"/>
      <c r="G381" s="208"/>
      <c r="H381" s="208"/>
      <c r="I381" s="208"/>
      <c r="K381" s="269"/>
      <c r="L381" s="270"/>
    </row>
    <row r="382" spans="1:12" s="268" customFormat="1" x14ac:dyDescent="0.3">
      <c r="A382" s="208"/>
      <c r="B382" s="208"/>
      <c r="C382" s="207"/>
      <c r="D382" s="216"/>
      <c r="E382" s="208"/>
      <c r="F382" s="208"/>
      <c r="G382" s="208"/>
      <c r="H382" s="208"/>
      <c r="I382" s="208"/>
      <c r="K382" s="269"/>
      <c r="L382" s="270"/>
    </row>
    <row r="383" spans="1:12" s="268" customFormat="1" x14ac:dyDescent="0.3">
      <c r="A383" s="208"/>
      <c r="B383" s="208"/>
      <c r="C383" s="207"/>
      <c r="D383" s="216"/>
      <c r="E383" s="208"/>
      <c r="F383" s="208"/>
      <c r="G383" s="208"/>
      <c r="H383" s="208"/>
      <c r="I383" s="208"/>
      <c r="K383" s="269"/>
      <c r="L383" s="270"/>
    </row>
    <row r="384" spans="1:12" s="268" customFormat="1" x14ac:dyDescent="0.3">
      <c r="A384" s="208"/>
      <c r="B384" s="208"/>
      <c r="C384" s="207"/>
      <c r="D384" s="216"/>
      <c r="E384" s="208"/>
      <c r="F384" s="208"/>
      <c r="G384" s="208"/>
      <c r="H384" s="208"/>
      <c r="I384" s="208"/>
      <c r="K384" s="269"/>
      <c r="L384" s="270"/>
    </row>
    <row r="385" spans="1:12" s="268" customFormat="1" x14ac:dyDescent="0.3">
      <c r="A385" s="208"/>
      <c r="B385" s="208"/>
      <c r="C385" s="207"/>
      <c r="D385" s="216"/>
      <c r="E385" s="208"/>
      <c r="F385" s="208"/>
      <c r="G385" s="208"/>
      <c r="H385" s="208"/>
      <c r="I385" s="208"/>
      <c r="K385" s="269"/>
      <c r="L385" s="270"/>
    </row>
    <row r="386" spans="1:12" s="268" customFormat="1" x14ac:dyDescent="0.3">
      <c r="A386" s="208"/>
      <c r="B386" s="208"/>
      <c r="C386" s="207"/>
      <c r="D386" s="216"/>
      <c r="E386" s="208"/>
      <c r="F386" s="208"/>
      <c r="G386" s="208"/>
      <c r="H386" s="208"/>
      <c r="I386" s="208"/>
      <c r="K386" s="269"/>
      <c r="L386" s="270"/>
    </row>
    <row r="387" spans="1:12" s="268" customFormat="1" x14ac:dyDescent="0.3">
      <c r="A387" s="208"/>
      <c r="B387" s="208"/>
      <c r="C387" s="207"/>
      <c r="D387" s="216"/>
      <c r="E387" s="208"/>
      <c r="F387" s="208"/>
      <c r="G387" s="208"/>
      <c r="H387" s="208"/>
      <c r="I387" s="208"/>
      <c r="K387" s="269"/>
      <c r="L387" s="270"/>
    </row>
    <row r="388" spans="1:12" s="268" customFormat="1" x14ac:dyDescent="0.3">
      <c r="A388" s="208"/>
      <c r="B388" s="208"/>
      <c r="C388" s="207"/>
      <c r="D388" s="216"/>
      <c r="E388" s="208"/>
      <c r="F388" s="208"/>
      <c r="G388" s="208"/>
      <c r="H388" s="208"/>
      <c r="I388" s="208"/>
      <c r="K388" s="269"/>
      <c r="L388" s="270"/>
    </row>
    <row r="389" spans="1:12" s="268" customFormat="1" x14ac:dyDescent="0.3">
      <c r="A389" s="208"/>
      <c r="B389" s="208"/>
      <c r="C389" s="207"/>
      <c r="D389" s="216"/>
      <c r="E389" s="208"/>
      <c r="F389" s="208"/>
      <c r="G389" s="208"/>
      <c r="H389" s="208"/>
      <c r="I389" s="208"/>
      <c r="K389" s="269"/>
      <c r="L389" s="270"/>
    </row>
    <row r="390" spans="1:12" s="268" customFormat="1" x14ac:dyDescent="0.3">
      <c r="A390" s="208"/>
      <c r="B390" s="208"/>
      <c r="C390" s="207"/>
      <c r="D390" s="216"/>
      <c r="E390" s="208"/>
      <c r="F390" s="208"/>
      <c r="G390" s="208"/>
      <c r="H390" s="208"/>
      <c r="I390" s="208"/>
      <c r="K390" s="269"/>
      <c r="L390" s="270"/>
    </row>
    <row r="391" spans="1:12" s="268" customFormat="1" x14ac:dyDescent="0.3">
      <c r="A391" s="208"/>
      <c r="B391" s="208"/>
      <c r="C391" s="207"/>
      <c r="D391" s="216"/>
      <c r="E391" s="208"/>
      <c r="F391" s="208"/>
      <c r="G391" s="208"/>
      <c r="H391" s="208"/>
      <c r="I391" s="208"/>
      <c r="K391" s="269"/>
      <c r="L391" s="270"/>
    </row>
    <row r="392" spans="1:12" s="268" customFormat="1" x14ac:dyDescent="0.3">
      <c r="A392" s="208"/>
      <c r="B392" s="208"/>
      <c r="C392" s="207"/>
      <c r="D392" s="216"/>
      <c r="E392" s="208"/>
      <c r="F392" s="208"/>
      <c r="G392" s="208"/>
      <c r="H392" s="208"/>
      <c r="I392" s="208"/>
      <c r="K392" s="269"/>
      <c r="L392" s="270"/>
    </row>
    <row r="393" spans="1:12" s="268" customFormat="1" x14ac:dyDescent="0.3">
      <c r="A393" s="208"/>
      <c r="B393" s="208"/>
      <c r="C393" s="207"/>
      <c r="D393" s="216"/>
      <c r="E393" s="208"/>
      <c r="F393" s="208"/>
      <c r="G393" s="208"/>
      <c r="H393" s="208"/>
      <c r="I393" s="208"/>
      <c r="K393" s="269"/>
      <c r="L393" s="270"/>
    </row>
    <row r="394" spans="1:12" s="268" customFormat="1" x14ac:dyDescent="0.3">
      <c r="A394" s="208"/>
      <c r="B394" s="208"/>
      <c r="C394" s="207"/>
      <c r="D394" s="216"/>
      <c r="E394" s="208"/>
      <c r="F394" s="208"/>
      <c r="G394" s="208"/>
      <c r="H394" s="208"/>
      <c r="I394" s="208"/>
      <c r="K394" s="269"/>
      <c r="L394" s="270"/>
    </row>
    <row r="395" spans="1:12" s="268" customFormat="1" x14ac:dyDescent="0.3">
      <c r="A395" s="208"/>
      <c r="B395" s="208"/>
      <c r="C395" s="207"/>
      <c r="D395" s="216"/>
      <c r="E395" s="208"/>
      <c r="F395" s="208"/>
      <c r="G395" s="208"/>
      <c r="H395" s="208"/>
      <c r="I395" s="208"/>
      <c r="K395" s="269"/>
      <c r="L395" s="270"/>
    </row>
    <row r="396" spans="1:12" s="268" customFormat="1" x14ac:dyDescent="0.3">
      <c r="A396" s="208"/>
      <c r="B396" s="208"/>
      <c r="C396" s="207"/>
      <c r="D396" s="216"/>
      <c r="E396" s="208"/>
      <c r="F396" s="208"/>
      <c r="G396" s="208"/>
      <c r="H396" s="208"/>
      <c r="I396" s="208"/>
      <c r="K396" s="269"/>
      <c r="L396" s="270"/>
    </row>
    <row r="397" spans="1:12" s="268" customFormat="1" x14ac:dyDescent="0.3">
      <c r="A397" s="208"/>
      <c r="B397" s="208"/>
      <c r="C397" s="207"/>
      <c r="D397" s="216"/>
      <c r="E397" s="208"/>
      <c r="F397" s="208"/>
      <c r="G397" s="208"/>
      <c r="H397" s="208"/>
      <c r="I397" s="208"/>
      <c r="K397" s="269"/>
      <c r="L397" s="270"/>
    </row>
    <row r="398" spans="1:12" s="268" customFormat="1" x14ac:dyDescent="0.3">
      <c r="A398" s="208"/>
      <c r="B398" s="208"/>
      <c r="C398" s="207"/>
      <c r="D398" s="216"/>
      <c r="E398" s="208"/>
      <c r="F398" s="208"/>
      <c r="G398" s="208"/>
      <c r="H398" s="208"/>
      <c r="I398" s="208"/>
      <c r="K398" s="269"/>
      <c r="L398" s="270"/>
    </row>
    <row r="399" spans="1:12" s="268" customFormat="1" x14ac:dyDescent="0.3">
      <c r="A399" s="208"/>
      <c r="B399" s="208"/>
      <c r="C399" s="207"/>
      <c r="D399" s="216"/>
      <c r="E399" s="208"/>
      <c r="F399" s="208"/>
      <c r="G399" s="208"/>
      <c r="H399" s="208"/>
      <c r="I399" s="208"/>
      <c r="K399" s="269"/>
      <c r="L399" s="270"/>
    </row>
    <row r="400" spans="1:12" s="268" customFormat="1" x14ac:dyDescent="0.3">
      <c r="A400" s="208"/>
      <c r="B400" s="208"/>
      <c r="C400" s="207"/>
      <c r="D400" s="216"/>
      <c r="E400" s="208"/>
      <c r="F400" s="208"/>
      <c r="G400" s="208"/>
      <c r="H400" s="208"/>
      <c r="I400" s="208"/>
      <c r="K400" s="269"/>
      <c r="L400" s="270"/>
    </row>
    <row r="401" spans="1:12" s="268" customFormat="1" x14ac:dyDescent="0.3">
      <c r="A401" s="208"/>
      <c r="B401" s="208"/>
      <c r="C401" s="207"/>
      <c r="D401" s="216"/>
      <c r="E401" s="208"/>
      <c r="F401" s="208"/>
      <c r="G401" s="208"/>
      <c r="H401" s="208"/>
      <c r="I401" s="208"/>
      <c r="K401" s="269"/>
      <c r="L401" s="270"/>
    </row>
    <row r="402" spans="1:12" s="268" customFormat="1" x14ac:dyDescent="0.3">
      <c r="A402" s="208"/>
      <c r="B402" s="208"/>
      <c r="C402" s="207"/>
      <c r="D402" s="216"/>
      <c r="E402" s="208"/>
      <c r="F402" s="208"/>
      <c r="G402" s="208"/>
      <c r="H402" s="208"/>
      <c r="I402" s="208"/>
      <c r="K402" s="269"/>
      <c r="L402" s="270"/>
    </row>
    <row r="403" spans="1:12" s="268" customFormat="1" x14ac:dyDescent="0.3">
      <c r="A403" s="208"/>
      <c r="B403" s="208"/>
      <c r="C403" s="207"/>
      <c r="D403" s="216"/>
      <c r="E403" s="208"/>
      <c r="F403" s="208"/>
      <c r="G403" s="208"/>
      <c r="H403" s="208"/>
      <c r="I403" s="208"/>
      <c r="K403" s="269"/>
      <c r="L403" s="270"/>
    </row>
    <row r="404" spans="1:12" s="268" customFormat="1" x14ac:dyDescent="0.3">
      <c r="A404" s="208"/>
      <c r="B404" s="208"/>
      <c r="C404" s="207"/>
      <c r="D404" s="216"/>
      <c r="E404" s="208"/>
      <c r="F404" s="208"/>
      <c r="G404" s="208"/>
      <c r="H404" s="208"/>
      <c r="I404" s="208"/>
      <c r="K404" s="269"/>
      <c r="L404" s="270"/>
    </row>
    <row r="405" spans="1:12" s="268" customFormat="1" x14ac:dyDescent="0.3">
      <c r="A405" s="208"/>
      <c r="B405" s="208"/>
      <c r="C405" s="207"/>
      <c r="D405" s="216"/>
      <c r="E405" s="208"/>
      <c r="F405" s="208"/>
      <c r="G405" s="208"/>
      <c r="H405" s="208"/>
      <c r="I405" s="208"/>
      <c r="K405" s="269"/>
      <c r="L405" s="270"/>
    </row>
    <row r="406" spans="1:12" s="268" customFormat="1" x14ac:dyDescent="0.3">
      <c r="A406" s="208"/>
      <c r="B406" s="208"/>
      <c r="C406" s="207"/>
      <c r="D406" s="216"/>
      <c r="E406" s="208"/>
      <c r="F406" s="208"/>
      <c r="G406" s="208"/>
      <c r="H406" s="208"/>
      <c r="I406" s="208"/>
      <c r="K406" s="269"/>
      <c r="L406" s="270"/>
    </row>
    <row r="407" spans="1:12" s="268" customFormat="1" x14ac:dyDescent="0.3">
      <c r="A407" s="208"/>
      <c r="B407" s="208"/>
      <c r="C407" s="207"/>
      <c r="D407" s="216"/>
      <c r="E407" s="208"/>
      <c r="F407" s="208"/>
      <c r="G407" s="208"/>
      <c r="H407" s="208"/>
      <c r="I407" s="208"/>
      <c r="K407" s="269"/>
      <c r="L407" s="270"/>
    </row>
    <row r="408" spans="1:12" s="268" customFormat="1" x14ac:dyDescent="0.3">
      <c r="A408" s="208"/>
      <c r="B408" s="208"/>
      <c r="C408" s="207"/>
      <c r="D408" s="216"/>
      <c r="E408" s="208"/>
      <c r="F408" s="208"/>
      <c r="G408" s="208"/>
      <c r="H408" s="208"/>
      <c r="I408" s="208"/>
      <c r="K408" s="269"/>
      <c r="L408" s="270"/>
    </row>
    <row r="409" spans="1:12" s="268" customFormat="1" x14ac:dyDescent="0.3">
      <c r="A409" s="208"/>
      <c r="B409" s="208"/>
      <c r="C409" s="207"/>
      <c r="D409" s="216"/>
      <c r="E409" s="208"/>
      <c r="F409" s="208"/>
      <c r="G409" s="208"/>
      <c r="H409" s="208"/>
      <c r="I409" s="208"/>
      <c r="K409" s="269"/>
      <c r="L409" s="270"/>
    </row>
    <row r="410" spans="1:12" s="268" customFormat="1" x14ac:dyDescent="0.3">
      <c r="A410" s="208"/>
      <c r="B410" s="208"/>
      <c r="C410" s="207"/>
      <c r="D410" s="216"/>
      <c r="E410" s="208"/>
      <c r="F410" s="208"/>
      <c r="G410" s="208"/>
      <c r="H410" s="208"/>
      <c r="I410" s="208"/>
      <c r="K410" s="269"/>
      <c r="L410" s="270"/>
    </row>
    <row r="411" spans="1:12" s="268" customFormat="1" x14ac:dyDescent="0.3">
      <c r="A411" s="208"/>
      <c r="B411" s="208"/>
      <c r="C411" s="207"/>
      <c r="D411" s="216"/>
      <c r="E411" s="208"/>
      <c r="F411" s="208"/>
      <c r="G411" s="208"/>
      <c r="H411" s="208"/>
      <c r="I411" s="208"/>
      <c r="K411" s="269"/>
      <c r="L411" s="270"/>
    </row>
    <row r="412" spans="1:12" s="268" customFormat="1" x14ac:dyDescent="0.3">
      <c r="A412" s="208"/>
      <c r="B412" s="208"/>
      <c r="C412" s="207"/>
      <c r="D412" s="216"/>
      <c r="E412" s="208"/>
      <c r="F412" s="208"/>
      <c r="G412" s="208"/>
      <c r="H412" s="208"/>
      <c r="I412" s="208"/>
      <c r="K412" s="269"/>
      <c r="L412" s="270"/>
    </row>
    <row r="413" spans="1:12" s="268" customFormat="1" x14ac:dyDescent="0.3">
      <c r="A413" s="208"/>
      <c r="B413" s="208"/>
      <c r="C413" s="207"/>
      <c r="D413" s="216"/>
      <c r="E413" s="208"/>
      <c r="F413" s="208"/>
      <c r="G413" s="208"/>
      <c r="H413" s="208"/>
      <c r="I413" s="208"/>
      <c r="K413" s="269"/>
      <c r="L413" s="270"/>
    </row>
    <row r="414" spans="1:12" s="268" customFormat="1" x14ac:dyDescent="0.3">
      <c r="A414" s="208"/>
      <c r="B414" s="208"/>
      <c r="C414" s="207"/>
      <c r="D414" s="216"/>
      <c r="E414" s="208"/>
      <c r="F414" s="208"/>
      <c r="G414" s="208"/>
      <c r="H414" s="208"/>
      <c r="I414" s="208"/>
      <c r="K414" s="269"/>
      <c r="L414" s="270"/>
    </row>
    <row r="415" spans="1:12" s="268" customFormat="1" x14ac:dyDescent="0.3">
      <c r="A415" s="208"/>
      <c r="B415" s="208"/>
      <c r="C415" s="207"/>
      <c r="D415" s="216"/>
      <c r="E415" s="208"/>
      <c r="F415" s="208"/>
      <c r="G415" s="208"/>
      <c r="H415" s="208"/>
      <c r="I415" s="208"/>
      <c r="K415" s="269"/>
      <c r="L415" s="270"/>
    </row>
    <row r="416" spans="1:12" s="268" customFormat="1" x14ac:dyDescent="0.3">
      <c r="A416" s="208"/>
      <c r="B416" s="208"/>
      <c r="C416" s="207"/>
      <c r="D416" s="216"/>
      <c r="E416" s="208"/>
      <c r="F416" s="208"/>
      <c r="G416" s="208"/>
      <c r="H416" s="208"/>
      <c r="I416" s="208"/>
      <c r="K416" s="269"/>
      <c r="L416" s="270"/>
    </row>
    <row r="417" spans="1:12" s="268" customFormat="1" x14ac:dyDescent="0.3">
      <c r="A417" s="208"/>
      <c r="B417" s="208"/>
      <c r="C417" s="207"/>
      <c r="D417" s="216"/>
      <c r="E417" s="208"/>
      <c r="F417" s="208"/>
      <c r="G417" s="208"/>
      <c r="H417" s="208"/>
      <c r="I417" s="208"/>
      <c r="K417" s="269"/>
      <c r="L417" s="270"/>
    </row>
    <row r="418" spans="1:12" s="268" customFormat="1" x14ac:dyDescent="0.3">
      <c r="A418" s="208"/>
      <c r="B418" s="208"/>
      <c r="C418" s="207"/>
      <c r="D418" s="216"/>
      <c r="E418" s="208"/>
      <c r="F418" s="208"/>
      <c r="G418" s="208"/>
      <c r="H418" s="208"/>
      <c r="I418" s="208"/>
      <c r="K418" s="269"/>
      <c r="L418" s="270"/>
    </row>
    <row r="419" spans="1:12" s="268" customFormat="1" x14ac:dyDescent="0.3">
      <c r="A419" s="208"/>
      <c r="B419" s="208"/>
      <c r="C419" s="207"/>
      <c r="D419" s="216"/>
      <c r="E419" s="208"/>
      <c r="F419" s="208"/>
      <c r="G419" s="208"/>
      <c r="H419" s="208"/>
      <c r="I419" s="208"/>
      <c r="K419" s="269"/>
      <c r="L419" s="270"/>
    </row>
    <row r="420" spans="1:12" s="268" customFormat="1" x14ac:dyDescent="0.3">
      <c r="A420" s="208"/>
      <c r="B420" s="208"/>
      <c r="C420" s="207"/>
      <c r="D420" s="216"/>
      <c r="E420" s="208"/>
      <c r="F420" s="208"/>
      <c r="G420" s="208"/>
      <c r="H420" s="208"/>
      <c r="I420" s="208"/>
      <c r="K420" s="269"/>
      <c r="L420" s="270"/>
    </row>
    <row r="421" spans="1:12" s="268" customFormat="1" x14ac:dyDescent="0.3">
      <c r="A421" s="208"/>
      <c r="B421" s="208"/>
      <c r="C421" s="207"/>
      <c r="D421" s="216"/>
      <c r="E421" s="208"/>
      <c r="F421" s="208"/>
      <c r="G421" s="208"/>
      <c r="H421" s="208"/>
      <c r="I421" s="208"/>
      <c r="K421" s="269"/>
      <c r="L421" s="270"/>
    </row>
    <row r="422" spans="1:12" s="268" customFormat="1" x14ac:dyDescent="0.3">
      <c r="A422" s="208"/>
      <c r="B422" s="208"/>
      <c r="C422" s="207"/>
      <c r="D422" s="216"/>
      <c r="E422" s="208"/>
      <c r="F422" s="208"/>
      <c r="G422" s="208"/>
      <c r="H422" s="208"/>
      <c r="I422" s="208"/>
      <c r="K422" s="269"/>
      <c r="L422" s="270"/>
    </row>
    <row r="423" spans="1:12" s="268" customFormat="1" x14ac:dyDescent="0.3">
      <c r="A423" s="208"/>
      <c r="B423" s="208"/>
      <c r="C423" s="207"/>
      <c r="D423" s="216"/>
      <c r="E423" s="208"/>
      <c r="F423" s="208"/>
      <c r="G423" s="208"/>
      <c r="H423" s="208"/>
      <c r="I423" s="208"/>
      <c r="K423" s="269"/>
      <c r="L423" s="270"/>
    </row>
    <row r="424" spans="1:12" s="268" customFormat="1" x14ac:dyDescent="0.3">
      <c r="A424" s="208"/>
      <c r="B424" s="208"/>
      <c r="C424" s="207"/>
      <c r="D424" s="216"/>
      <c r="E424" s="208"/>
      <c r="F424" s="208"/>
      <c r="G424" s="208"/>
      <c r="H424" s="208"/>
      <c r="I424" s="208"/>
      <c r="K424" s="269"/>
      <c r="L424" s="270"/>
    </row>
    <row r="425" spans="1:12" s="268" customFormat="1" x14ac:dyDescent="0.3">
      <c r="A425" s="208"/>
      <c r="B425" s="208"/>
      <c r="C425" s="207"/>
      <c r="D425" s="216"/>
      <c r="E425" s="208"/>
      <c r="F425" s="208"/>
      <c r="G425" s="208"/>
      <c r="H425" s="208"/>
      <c r="I425" s="208"/>
      <c r="K425" s="269"/>
      <c r="L425" s="270"/>
    </row>
    <row r="426" spans="1:12" s="268" customFormat="1" x14ac:dyDescent="0.3">
      <c r="A426" s="208"/>
      <c r="B426" s="208"/>
      <c r="C426" s="207"/>
      <c r="D426" s="216"/>
      <c r="E426" s="208"/>
      <c r="F426" s="208"/>
      <c r="G426" s="208"/>
      <c r="H426" s="208"/>
      <c r="I426" s="208"/>
      <c r="K426" s="269"/>
      <c r="L426" s="270"/>
    </row>
    <row r="427" spans="1:12" s="268" customFormat="1" x14ac:dyDescent="0.3">
      <c r="A427" s="208"/>
      <c r="B427" s="208"/>
      <c r="C427" s="207"/>
      <c r="D427" s="216"/>
      <c r="E427" s="208"/>
      <c r="F427" s="208"/>
      <c r="G427" s="208"/>
      <c r="H427" s="208"/>
      <c r="I427" s="208"/>
      <c r="K427" s="269"/>
      <c r="L427" s="270"/>
    </row>
    <row r="428" spans="1:12" s="268" customFormat="1" x14ac:dyDescent="0.3">
      <c r="A428" s="208"/>
      <c r="B428" s="208"/>
      <c r="C428" s="207"/>
      <c r="D428" s="216"/>
      <c r="E428" s="208"/>
      <c r="F428" s="208"/>
      <c r="G428" s="208"/>
      <c r="H428" s="208"/>
      <c r="I428" s="208"/>
      <c r="K428" s="269"/>
      <c r="L428" s="270"/>
    </row>
    <row r="429" spans="1:12" s="268" customFormat="1" x14ac:dyDescent="0.3">
      <c r="A429" s="208"/>
      <c r="B429" s="208"/>
      <c r="C429" s="207"/>
      <c r="D429" s="216"/>
      <c r="E429" s="208"/>
      <c r="F429" s="208"/>
      <c r="G429" s="208"/>
      <c r="H429" s="208"/>
      <c r="I429" s="208"/>
      <c r="K429" s="269"/>
      <c r="L429" s="270"/>
    </row>
    <row r="430" spans="1:12" s="268" customFormat="1" x14ac:dyDescent="0.3">
      <c r="A430" s="208"/>
      <c r="B430" s="208"/>
      <c r="C430" s="207"/>
      <c r="D430" s="216"/>
      <c r="E430" s="208"/>
      <c r="F430" s="208"/>
      <c r="G430" s="208"/>
      <c r="H430" s="208"/>
      <c r="I430" s="208"/>
      <c r="K430" s="269"/>
      <c r="L430" s="270"/>
    </row>
    <row r="431" spans="1:12" s="268" customFormat="1" x14ac:dyDescent="0.3">
      <c r="A431" s="208"/>
      <c r="B431" s="208"/>
      <c r="C431" s="207"/>
      <c r="D431" s="216"/>
      <c r="E431" s="208"/>
      <c r="F431" s="208"/>
      <c r="G431" s="208"/>
      <c r="H431" s="208"/>
      <c r="I431" s="208"/>
      <c r="K431" s="269"/>
      <c r="L431" s="270"/>
    </row>
    <row r="432" spans="1:12" s="268" customFormat="1" x14ac:dyDescent="0.3">
      <c r="A432" s="208"/>
      <c r="B432" s="208"/>
      <c r="C432" s="207"/>
      <c r="D432" s="216"/>
      <c r="E432" s="208"/>
      <c r="F432" s="208"/>
      <c r="G432" s="208"/>
      <c r="H432" s="208"/>
      <c r="I432" s="208"/>
      <c r="K432" s="269"/>
      <c r="L432" s="270"/>
    </row>
    <row r="433" spans="1:12" s="268" customFormat="1" x14ac:dyDescent="0.3">
      <c r="A433" s="208"/>
      <c r="B433" s="208"/>
      <c r="C433" s="207"/>
      <c r="D433" s="216"/>
      <c r="E433" s="208"/>
      <c r="F433" s="208"/>
      <c r="G433" s="208"/>
      <c r="H433" s="208"/>
      <c r="I433" s="208"/>
      <c r="K433" s="269"/>
      <c r="L433" s="270"/>
    </row>
    <row r="434" spans="1:12" s="268" customFormat="1" x14ac:dyDescent="0.3">
      <c r="A434" s="208"/>
      <c r="B434" s="208"/>
      <c r="C434" s="207"/>
      <c r="D434" s="216"/>
      <c r="E434" s="208"/>
      <c r="F434" s="208"/>
      <c r="G434" s="208"/>
      <c r="H434" s="208"/>
      <c r="I434" s="208"/>
      <c r="K434" s="269"/>
      <c r="L434" s="270"/>
    </row>
    <row r="435" spans="1:12" s="268" customFormat="1" x14ac:dyDescent="0.3">
      <c r="A435" s="208"/>
      <c r="B435" s="208"/>
      <c r="C435" s="207"/>
      <c r="D435" s="216"/>
      <c r="E435" s="208"/>
      <c r="F435" s="208"/>
      <c r="G435" s="208"/>
      <c r="H435" s="208"/>
      <c r="I435" s="208"/>
      <c r="K435" s="269"/>
      <c r="L435" s="270"/>
    </row>
    <row r="436" spans="1:12" s="268" customFormat="1" x14ac:dyDescent="0.3">
      <c r="A436" s="208"/>
      <c r="B436" s="208"/>
      <c r="C436" s="207"/>
      <c r="D436" s="216"/>
      <c r="E436" s="208"/>
      <c r="F436" s="208"/>
      <c r="G436" s="208"/>
      <c r="H436" s="208"/>
      <c r="I436" s="208"/>
      <c r="K436" s="269"/>
      <c r="L436" s="270"/>
    </row>
    <row r="437" spans="1:12" s="268" customFormat="1" x14ac:dyDescent="0.3">
      <c r="A437" s="208"/>
      <c r="B437" s="208"/>
      <c r="C437" s="207"/>
      <c r="D437" s="216"/>
      <c r="E437" s="208"/>
      <c r="F437" s="208"/>
      <c r="G437" s="208"/>
      <c r="H437" s="208"/>
      <c r="I437" s="208"/>
      <c r="K437" s="269"/>
      <c r="L437" s="270"/>
    </row>
    <row r="438" spans="1:12" s="268" customFormat="1" x14ac:dyDescent="0.3">
      <c r="A438" s="208"/>
      <c r="B438" s="208"/>
      <c r="C438" s="207"/>
      <c r="D438" s="216"/>
      <c r="E438" s="208"/>
      <c r="F438" s="208"/>
      <c r="G438" s="208"/>
      <c r="H438" s="208"/>
      <c r="I438" s="208"/>
      <c r="K438" s="269"/>
      <c r="L438" s="270"/>
    </row>
    <row r="439" spans="1:12" s="268" customFormat="1" x14ac:dyDescent="0.3">
      <c r="A439" s="208"/>
      <c r="B439" s="208"/>
      <c r="C439" s="207"/>
      <c r="D439" s="216"/>
      <c r="E439" s="208"/>
      <c r="F439" s="208"/>
      <c r="G439" s="208"/>
      <c r="H439" s="208"/>
      <c r="I439" s="208"/>
      <c r="K439" s="269"/>
      <c r="L439" s="270"/>
    </row>
    <row r="440" spans="1:12" s="268" customFormat="1" x14ac:dyDescent="0.3">
      <c r="A440" s="208"/>
      <c r="B440" s="208"/>
      <c r="C440" s="207"/>
      <c r="D440" s="216"/>
      <c r="E440" s="208"/>
      <c r="F440" s="208"/>
      <c r="G440" s="208"/>
      <c r="H440" s="208"/>
      <c r="I440" s="208"/>
      <c r="K440" s="269"/>
      <c r="L440" s="270"/>
    </row>
    <row r="441" spans="1:12" s="268" customFormat="1" x14ac:dyDescent="0.3">
      <c r="A441" s="208"/>
      <c r="B441" s="208"/>
      <c r="C441" s="207"/>
      <c r="D441" s="216"/>
      <c r="E441" s="208"/>
      <c r="F441" s="208"/>
      <c r="G441" s="208"/>
      <c r="H441" s="208"/>
      <c r="I441" s="208"/>
      <c r="K441" s="269"/>
      <c r="L441" s="270"/>
    </row>
    <row r="442" spans="1:12" s="268" customFormat="1" x14ac:dyDescent="0.3">
      <c r="A442" s="208"/>
      <c r="B442" s="208"/>
      <c r="C442" s="207"/>
      <c r="D442" s="216"/>
      <c r="E442" s="208"/>
      <c r="F442" s="208"/>
      <c r="G442" s="208"/>
      <c r="H442" s="208"/>
      <c r="I442" s="208"/>
      <c r="K442" s="269"/>
      <c r="L442" s="270"/>
    </row>
    <row r="443" spans="1:12" s="268" customFormat="1" x14ac:dyDescent="0.3">
      <c r="A443" s="208"/>
      <c r="B443" s="208"/>
      <c r="C443" s="207"/>
      <c r="D443" s="216"/>
      <c r="E443" s="208"/>
      <c r="F443" s="208"/>
      <c r="G443" s="208"/>
      <c r="H443" s="208"/>
      <c r="I443" s="208"/>
      <c r="K443" s="269"/>
      <c r="L443" s="270"/>
    </row>
    <row r="444" spans="1:12" s="268" customFormat="1" x14ac:dyDescent="0.3">
      <c r="A444" s="208"/>
      <c r="B444" s="208"/>
      <c r="C444" s="207"/>
      <c r="D444" s="216"/>
      <c r="E444" s="208"/>
      <c r="F444" s="208"/>
      <c r="G444" s="208"/>
      <c r="H444" s="208"/>
      <c r="I444" s="208"/>
      <c r="K444" s="269"/>
      <c r="L444" s="270"/>
    </row>
    <row r="445" spans="1:12" s="268" customFormat="1" x14ac:dyDescent="0.3">
      <c r="A445" s="208"/>
      <c r="B445" s="208"/>
      <c r="C445" s="207"/>
      <c r="D445" s="216"/>
      <c r="E445" s="208"/>
      <c r="F445" s="208"/>
      <c r="G445" s="208"/>
      <c r="H445" s="208"/>
      <c r="I445" s="208"/>
      <c r="K445" s="269"/>
      <c r="L445" s="270"/>
    </row>
    <row r="446" spans="1:12" s="268" customFormat="1" x14ac:dyDescent="0.3">
      <c r="A446" s="208"/>
      <c r="B446" s="208"/>
      <c r="C446" s="207"/>
      <c r="D446" s="216"/>
      <c r="E446" s="208"/>
      <c r="F446" s="208"/>
      <c r="G446" s="208"/>
      <c r="H446" s="208"/>
      <c r="I446" s="208"/>
      <c r="K446" s="269"/>
      <c r="L446" s="270"/>
    </row>
    <row r="447" spans="1:12" s="268" customFormat="1" x14ac:dyDescent="0.3">
      <c r="A447" s="208"/>
      <c r="B447" s="208"/>
      <c r="C447" s="207"/>
      <c r="D447" s="216"/>
      <c r="E447" s="208"/>
      <c r="F447" s="208"/>
      <c r="G447" s="208"/>
      <c r="H447" s="208"/>
      <c r="I447" s="208"/>
      <c r="K447" s="269"/>
      <c r="L447" s="270"/>
    </row>
    <row r="448" spans="1:12" s="268" customFormat="1" x14ac:dyDescent="0.3">
      <c r="A448" s="208"/>
      <c r="B448" s="208"/>
      <c r="C448" s="207"/>
      <c r="D448" s="216"/>
      <c r="E448" s="208"/>
      <c r="F448" s="208"/>
      <c r="G448" s="208"/>
      <c r="H448" s="208"/>
      <c r="I448" s="208"/>
      <c r="K448" s="269"/>
      <c r="L448" s="270"/>
    </row>
    <row r="449" spans="1:12" s="268" customFormat="1" x14ac:dyDescent="0.3">
      <c r="A449" s="208"/>
      <c r="B449" s="208"/>
      <c r="C449" s="207"/>
      <c r="D449" s="216"/>
      <c r="E449" s="208"/>
      <c r="F449" s="208"/>
      <c r="G449" s="208"/>
      <c r="H449" s="208"/>
      <c r="I449" s="208"/>
      <c r="K449" s="269"/>
      <c r="L449" s="270"/>
    </row>
    <row r="450" spans="1:12" s="268" customFormat="1" x14ac:dyDescent="0.3">
      <c r="A450" s="208"/>
      <c r="B450" s="208"/>
      <c r="C450" s="207"/>
      <c r="D450" s="216"/>
      <c r="E450" s="208"/>
      <c r="F450" s="208"/>
      <c r="G450" s="208"/>
      <c r="H450" s="208"/>
      <c r="I450" s="208"/>
      <c r="K450" s="269"/>
      <c r="L450" s="270"/>
    </row>
    <row r="451" spans="1:12" s="268" customFormat="1" x14ac:dyDescent="0.3">
      <c r="A451" s="208"/>
      <c r="B451" s="208"/>
      <c r="C451" s="207"/>
      <c r="D451" s="216"/>
      <c r="E451" s="208"/>
      <c r="F451" s="208"/>
      <c r="G451" s="208"/>
      <c r="H451" s="208"/>
      <c r="I451" s="208"/>
      <c r="K451" s="269"/>
      <c r="L451" s="270"/>
    </row>
    <row r="452" spans="1:12" s="268" customFormat="1" x14ac:dyDescent="0.3">
      <c r="A452" s="208"/>
      <c r="B452" s="208"/>
      <c r="C452" s="207"/>
      <c r="D452" s="216"/>
      <c r="E452" s="208"/>
      <c r="F452" s="208"/>
      <c r="G452" s="208"/>
      <c r="H452" s="208"/>
      <c r="I452" s="208"/>
      <c r="K452" s="269"/>
      <c r="L452" s="270"/>
    </row>
    <row r="453" spans="1:12" s="268" customFormat="1" x14ac:dyDescent="0.3">
      <c r="A453" s="208"/>
      <c r="B453" s="208"/>
      <c r="C453" s="207"/>
      <c r="D453" s="216"/>
      <c r="E453" s="208"/>
      <c r="F453" s="208"/>
      <c r="G453" s="208"/>
      <c r="H453" s="208"/>
      <c r="I453" s="208"/>
      <c r="K453" s="269"/>
      <c r="L453" s="270"/>
    </row>
    <row r="454" spans="1:12" s="268" customFormat="1" x14ac:dyDescent="0.3">
      <c r="A454" s="208"/>
      <c r="B454" s="208"/>
      <c r="C454" s="207"/>
      <c r="D454" s="216"/>
      <c r="E454" s="208"/>
      <c r="F454" s="208"/>
      <c r="G454" s="208"/>
      <c r="H454" s="208"/>
      <c r="I454" s="208"/>
      <c r="K454" s="269"/>
      <c r="L454" s="270"/>
    </row>
    <row r="455" spans="1:12" s="268" customFormat="1" x14ac:dyDescent="0.3">
      <c r="A455" s="208"/>
      <c r="B455" s="208"/>
      <c r="C455" s="207"/>
      <c r="D455" s="216"/>
      <c r="E455" s="208"/>
      <c r="F455" s="208"/>
      <c r="G455" s="208"/>
      <c r="H455" s="208"/>
      <c r="I455" s="208"/>
      <c r="K455" s="269"/>
      <c r="L455" s="270"/>
    </row>
    <row r="456" spans="1:12" s="268" customFormat="1" x14ac:dyDescent="0.3">
      <c r="A456" s="208"/>
      <c r="B456" s="208"/>
      <c r="C456" s="207"/>
      <c r="D456" s="216"/>
      <c r="E456" s="208"/>
      <c r="F456" s="208"/>
      <c r="G456" s="208"/>
      <c r="H456" s="208"/>
      <c r="I456" s="208"/>
      <c r="K456" s="269"/>
      <c r="L456" s="270"/>
    </row>
    <row r="457" spans="1:12" s="268" customFormat="1" x14ac:dyDescent="0.3">
      <c r="A457" s="208"/>
      <c r="B457" s="208"/>
      <c r="C457" s="207"/>
      <c r="D457" s="216"/>
      <c r="E457" s="208"/>
      <c r="F457" s="208"/>
      <c r="G457" s="208"/>
      <c r="H457" s="208"/>
      <c r="I457" s="208"/>
      <c r="K457" s="269"/>
      <c r="L457" s="270"/>
    </row>
    <row r="458" spans="1:12" s="268" customFormat="1" x14ac:dyDescent="0.3">
      <c r="A458" s="208"/>
      <c r="B458" s="208"/>
      <c r="C458" s="207"/>
      <c r="D458" s="216"/>
      <c r="E458" s="208"/>
      <c r="F458" s="208"/>
      <c r="G458" s="208"/>
      <c r="H458" s="208"/>
      <c r="I458" s="208"/>
      <c r="K458" s="269"/>
      <c r="L458" s="270"/>
    </row>
    <row r="459" spans="1:12" s="268" customFormat="1" x14ac:dyDescent="0.3">
      <c r="A459" s="208"/>
      <c r="B459" s="208"/>
      <c r="C459" s="207"/>
      <c r="D459" s="216"/>
      <c r="E459" s="208"/>
      <c r="F459" s="208"/>
      <c r="G459" s="208"/>
      <c r="H459" s="208"/>
      <c r="I459" s="208"/>
      <c r="K459" s="269"/>
      <c r="L459" s="270"/>
    </row>
    <row r="460" spans="1:12" s="268" customFormat="1" x14ac:dyDescent="0.3">
      <c r="A460" s="208"/>
      <c r="B460" s="208"/>
      <c r="C460" s="207"/>
      <c r="D460" s="216"/>
      <c r="E460" s="208"/>
      <c r="F460" s="208"/>
      <c r="G460" s="208"/>
      <c r="H460" s="208"/>
      <c r="I460" s="208"/>
      <c r="K460" s="269"/>
      <c r="L460" s="270"/>
    </row>
    <row r="461" spans="1:12" s="268" customFormat="1" x14ac:dyDescent="0.3">
      <c r="A461" s="208"/>
      <c r="B461" s="208"/>
      <c r="C461" s="207"/>
      <c r="D461" s="216"/>
      <c r="E461" s="208"/>
      <c r="F461" s="208"/>
      <c r="G461" s="208"/>
      <c r="H461" s="208"/>
      <c r="I461" s="208"/>
      <c r="K461" s="269"/>
      <c r="L461" s="270"/>
    </row>
    <row r="462" spans="1:12" s="268" customFormat="1" x14ac:dyDescent="0.3">
      <c r="A462" s="208"/>
      <c r="B462" s="208"/>
      <c r="C462" s="207"/>
      <c r="D462" s="216"/>
      <c r="E462" s="208"/>
      <c r="F462" s="208"/>
      <c r="G462" s="208"/>
      <c r="H462" s="208"/>
      <c r="I462" s="208"/>
      <c r="K462" s="269"/>
      <c r="L462" s="270"/>
    </row>
    <row r="463" spans="1:12" s="268" customFormat="1" x14ac:dyDescent="0.3">
      <c r="A463" s="208"/>
      <c r="B463" s="208"/>
      <c r="C463" s="207"/>
      <c r="D463" s="216"/>
      <c r="E463" s="208"/>
      <c r="F463" s="208"/>
      <c r="G463" s="208"/>
      <c r="H463" s="208"/>
      <c r="I463" s="208"/>
      <c r="K463" s="269"/>
      <c r="L463" s="270"/>
    </row>
    <row r="464" spans="1:12" s="268" customFormat="1" x14ac:dyDescent="0.3">
      <c r="A464" s="208"/>
      <c r="B464" s="208"/>
      <c r="C464" s="207"/>
      <c r="D464" s="216"/>
      <c r="E464" s="208"/>
      <c r="F464" s="208"/>
      <c r="G464" s="208"/>
      <c r="H464" s="208"/>
      <c r="I464" s="208"/>
      <c r="K464" s="269"/>
      <c r="L464" s="270"/>
    </row>
    <row r="465" spans="1:12" s="268" customFormat="1" x14ac:dyDescent="0.3">
      <c r="A465" s="208"/>
      <c r="B465" s="208"/>
      <c r="C465" s="207"/>
      <c r="D465" s="216"/>
      <c r="E465" s="208"/>
      <c r="F465" s="208"/>
      <c r="G465" s="208"/>
      <c r="H465" s="208"/>
      <c r="I465" s="208"/>
      <c r="K465" s="269"/>
      <c r="L465" s="270"/>
    </row>
    <row r="466" spans="1:12" s="268" customFormat="1" x14ac:dyDescent="0.3">
      <c r="A466" s="208"/>
      <c r="B466" s="208"/>
      <c r="C466" s="207"/>
      <c r="D466" s="216"/>
      <c r="E466" s="208"/>
      <c r="F466" s="208"/>
      <c r="G466" s="208"/>
      <c r="H466" s="208"/>
      <c r="I466" s="208"/>
      <c r="K466" s="269"/>
      <c r="L466" s="270"/>
    </row>
    <row r="467" spans="1:12" s="268" customFormat="1" x14ac:dyDescent="0.3">
      <c r="A467" s="208"/>
      <c r="B467" s="208"/>
      <c r="C467" s="207"/>
      <c r="D467" s="216"/>
      <c r="E467" s="208"/>
      <c r="F467" s="208"/>
      <c r="G467" s="208"/>
      <c r="H467" s="208"/>
      <c r="I467" s="208"/>
      <c r="K467" s="269"/>
      <c r="L467" s="270"/>
    </row>
    <row r="468" spans="1:12" s="268" customFormat="1" x14ac:dyDescent="0.3">
      <c r="A468" s="208"/>
      <c r="B468" s="208"/>
      <c r="C468" s="207"/>
      <c r="D468" s="216"/>
      <c r="E468" s="208"/>
      <c r="F468" s="208"/>
      <c r="G468" s="208"/>
      <c r="H468" s="208"/>
      <c r="I468" s="208"/>
      <c r="K468" s="269"/>
      <c r="L468" s="270"/>
    </row>
    <row r="469" spans="1:12" s="268" customFormat="1" x14ac:dyDescent="0.3">
      <c r="A469" s="208"/>
      <c r="B469" s="208"/>
      <c r="C469" s="207"/>
      <c r="D469" s="216"/>
      <c r="E469" s="208"/>
      <c r="F469" s="208"/>
      <c r="G469" s="208"/>
      <c r="H469" s="208"/>
      <c r="I469" s="208"/>
      <c r="K469" s="269"/>
      <c r="L469" s="270"/>
    </row>
    <row r="470" spans="1:12" s="268" customFormat="1" x14ac:dyDescent="0.3">
      <c r="A470" s="208"/>
      <c r="B470" s="208"/>
      <c r="C470" s="207"/>
      <c r="D470" s="216"/>
      <c r="E470" s="208"/>
      <c r="F470" s="208"/>
      <c r="G470" s="208"/>
      <c r="H470" s="208"/>
      <c r="I470" s="208"/>
      <c r="K470" s="269"/>
      <c r="L470" s="270"/>
    </row>
    <row r="471" spans="1:12" s="268" customFormat="1" x14ac:dyDescent="0.3">
      <c r="A471" s="208"/>
      <c r="B471" s="208"/>
      <c r="C471" s="207"/>
      <c r="D471" s="216"/>
      <c r="E471" s="208"/>
      <c r="F471" s="208"/>
      <c r="G471" s="208"/>
      <c r="H471" s="208"/>
      <c r="I471" s="208"/>
      <c r="K471" s="269"/>
      <c r="L471" s="270"/>
    </row>
    <row r="472" spans="1:12" s="268" customFormat="1" x14ac:dyDescent="0.3">
      <c r="A472" s="208"/>
      <c r="B472" s="208"/>
      <c r="C472" s="207"/>
      <c r="D472" s="216"/>
      <c r="E472" s="208"/>
      <c r="F472" s="208"/>
      <c r="G472" s="208"/>
      <c r="H472" s="208"/>
      <c r="I472" s="208"/>
      <c r="K472" s="269"/>
      <c r="L472" s="270"/>
    </row>
    <row r="473" spans="1:12" s="268" customFormat="1" x14ac:dyDescent="0.3">
      <c r="A473" s="208"/>
      <c r="B473" s="208"/>
      <c r="C473" s="207"/>
      <c r="D473" s="216"/>
      <c r="E473" s="208"/>
      <c r="F473" s="208"/>
      <c r="G473" s="208"/>
      <c r="H473" s="208"/>
      <c r="I473" s="208"/>
      <c r="K473" s="269"/>
      <c r="L473" s="270"/>
    </row>
    <row r="474" spans="1:12" s="268" customFormat="1" x14ac:dyDescent="0.3">
      <c r="A474" s="208"/>
      <c r="B474" s="208"/>
      <c r="C474" s="207"/>
      <c r="D474" s="216"/>
      <c r="E474" s="208"/>
      <c r="F474" s="208"/>
      <c r="G474" s="208"/>
      <c r="H474" s="208"/>
      <c r="I474" s="208"/>
      <c r="K474" s="269"/>
      <c r="L474" s="270"/>
    </row>
    <row r="475" spans="1:12" s="268" customFormat="1" x14ac:dyDescent="0.3">
      <c r="A475" s="208"/>
      <c r="B475" s="208"/>
      <c r="C475" s="207"/>
      <c r="D475" s="216"/>
      <c r="E475" s="208"/>
      <c r="F475" s="208"/>
      <c r="G475" s="208"/>
      <c r="H475" s="208"/>
      <c r="I475" s="208"/>
      <c r="K475" s="269"/>
      <c r="L475" s="270"/>
    </row>
    <row r="476" spans="1:12" s="268" customFormat="1" x14ac:dyDescent="0.3">
      <c r="A476" s="208"/>
      <c r="B476" s="208"/>
      <c r="C476" s="207"/>
      <c r="D476" s="216"/>
      <c r="E476" s="208"/>
      <c r="F476" s="208"/>
      <c r="G476" s="208"/>
      <c r="H476" s="208"/>
      <c r="I476" s="208"/>
      <c r="K476" s="269"/>
      <c r="L476" s="270"/>
    </row>
    <row r="477" spans="1:12" s="268" customFormat="1" x14ac:dyDescent="0.3">
      <c r="A477" s="208"/>
      <c r="B477" s="208"/>
      <c r="C477" s="207"/>
      <c r="D477" s="216"/>
      <c r="E477" s="208"/>
      <c r="F477" s="208"/>
      <c r="G477" s="208"/>
      <c r="H477" s="208"/>
      <c r="I477" s="208"/>
      <c r="K477" s="269"/>
      <c r="L477" s="270"/>
    </row>
    <row r="478" spans="1:12" s="268" customFormat="1" x14ac:dyDescent="0.3">
      <c r="A478" s="208"/>
      <c r="B478" s="208"/>
      <c r="C478" s="207"/>
      <c r="D478" s="216"/>
      <c r="E478" s="208"/>
      <c r="F478" s="208"/>
      <c r="G478" s="208"/>
      <c r="H478" s="208"/>
      <c r="I478" s="208"/>
      <c r="K478" s="269"/>
      <c r="L478" s="270"/>
    </row>
    <row r="479" spans="1:12" s="268" customFormat="1" x14ac:dyDescent="0.3">
      <c r="A479" s="208"/>
      <c r="B479" s="208"/>
      <c r="C479" s="207"/>
      <c r="D479" s="216"/>
      <c r="E479" s="208"/>
      <c r="F479" s="208"/>
      <c r="G479" s="208"/>
      <c r="H479" s="208"/>
      <c r="I479" s="208"/>
      <c r="K479" s="269"/>
      <c r="L479" s="270"/>
    </row>
    <row r="480" spans="1:12" s="268" customFormat="1" x14ac:dyDescent="0.3">
      <c r="A480" s="208"/>
      <c r="B480" s="208"/>
      <c r="C480" s="207"/>
      <c r="D480" s="216"/>
      <c r="E480" s="208"/>
      <c r="F480" s="208"/>
      <c r="G480" s="208"/>
      <c r="H480" s="208"/>
      <c r="I480" s="208"/>
      <c r="K480" s="269"/>
      <c r="L480" s="270"/>
    </row>
    <row r="481" spans="1:12" s="268" customFormat="1" x14ac:dyDescent="0.3">
      <c r="A481" s="208"/>
      <c r="B481" s="208"/>
      <c r="C481" s="207"/>
      <c r="D481" s="216"/>
      <c r="E481" s="208"/>
      <c r="F481" s="208"/>
      <c r="G481" s="208"/>
      <c r="H481" s="208"/>
      <c r="I481" s="208"/>
      <c r="K481" s="269"/>
      <c r="L481" s="270"/>
    </row>
    <row r="482" spans="1:12" s="268" customFormat="1" x14ac:dyDescent="0.3">
      <c r="A482" s="208"/>
      <c r="B482" s="208"/>
      <c r="C482" s="207"/>
      <c r="D482" s="216"/>
      <c r="E482" s="208"/>
      <c r="F482" s="208"/>
      <c r="G482" s="208"/>
      <c r="H482" s="208"/>
      <c r="I482" s="208"/>
      <c r="K482" s="269"/>
      <c r="L482" s="270"/>
    </row>
    <row r="483" spans="1:12" s="268" customFormat="1" x14ac:dyDescent="0.3">
      <c r="A483" s="208"/>
      <c r="B483" s="208"/>
      <c r="C483" s="207"/>
      <c r="D483" s="216"/>
      <c r="E483" s="208"/>
      <c r="F483" s="208"/>
      <c r="G483" s="208"/>
      <c r="H483" s="208"/>
      <c r="I483" s="208"/>
      <c r="K483" s="269"/>
      <c r="L483" s="270"/>
    </row>
    <row r="484" spans="1:12" s="268" customFormat="1" x14ac:dyDescent="0.3">
      <c r="A484" s="208"/>
      <c r="B484" s="208"/>
      <c r="C484" s="207"/>
      <c r="D484" s="216"/>
      <c r="E484" s="208"/>
      <c r="F484" s="208"/>
      <c r="G484" s="208"/>
      <c r="H484" s="208"/>
      <c r="I484" s="208"/>
      <c r="K484" s="269"/>
      <c r="L484" s="270"/>
    </row>
    <row r="485" spans="1:12" s="268" customFormat="1" x14ac:dyDescent="0.3">
      <c r="A485" s="208"/>
      <c r="B485" s="208"/>
      <c r="C485" s="207"/>
      <c r="D485" s="216"/>
      <c r="E485" s="208"/>
      <c r="F485" s="208"/>
      <c r="G485" s="208"/>
      <c r="H485" s="208"/>
      <c r="I485" s="208"/>
      <c r="K485" s="269"/>
      <c r="L485" s="270"/>
    </row>
    <row r="486" spans="1:12" s="268" customFormat="1" x14ac:dyDescent="0.3">
      <c r="A486" s="208"/>
      <c r="B486" s="208"/>
      <c r="C486" s="207"/>
      <c r="D486" s="216"/>
      <c r="E486" s="208"/>
      <c r="F486" s="208"/>
      <c r="G486" s="208"/>
      <c r="H486" s="208"/>
      <c r="I486" s="208"/>
      <c r="K486" s="269"/>
      <c r="L486" s="270"/>
    </row>
    <row r="487" spans="1:12" s="268" customFormat="1" x14ac:dyDescent="0.3">
      <c r="A487" s="208"/>
      <c r="B487" s="208"/>
      <c r="C487" s="207"/>
      <c r="D487" s="216"/>
      <c r="E487" s="208"/>
      <c r="F487" s="208"/>
      <c r="G487" s="208"/>
      <c r="H487" s="208"/>
      <c r="I487" s="208"/>
      <c r="K487" s="269"/>
      <c r="L487" s="270"/>
    </row>
    <row r="488" spans="1:12" s="268" customFormat="1" x14ac:dyDescent="0.3">
      <c r="A488" s="208"/>
      <c r="B488" s="208"/>
      <c r="C488" s="207"/>
      <c r="D488" s="216"/>
      <c r="E488" s="208"/>
      <c r="F488" s="208"/>
      <c r="G488" s="208"/>
      <c r="H488" s="208"/>
      <c r="I488" s="208"/>
      <c r="K488" s="269"/>
      <c r="L488" s="270"/>
    </row>
    <row r="489" spans="1:12" s="268" customFormat="1" x14ac:dyDescent="0.3">
      <c r="A489" s="208"/>
      <c r="B489" s="208"/>
      <c r="C489" s="207"/>
      <c r="D489" s="216"/>
      <c r="E489" s="208"/>
      <c r="F489" s="208"/>
      <c r="G489" s="208"/>
      <c r="H489" s="208"/>
      <c r="I489" s="208"/>
      <c r="K489" s="269"/>
      <c r="L489" s="270"/>
    </row>
    <row r="490" spans="1:12" s="268" customFormat="1" x14ac:dyDescent="0.3">
      <c r="A490" s="208"/>
      <c r="B490" s="208"/>
      <c r="C490" s="207"/>
      <c r="D490" s="216"/>
      <c r="E490" s="208"/>
      <c r="F490" s="208"/>
      <c r="G490" s="208"/>
      <c r="H490" s="208"/>
      <c r="I490" s="208"/>
      <c r="K490" s="269"/>
      <c r="L490" s="270"/>
    </row>
    <row r="491" spans="1:12" s="268" customFormat="1" x14ac:dyDescent="0.3">
      <c r="A491" s="208"/>
      <c r="B491" s="208"/>
      <c r="C491" s="207"/>
      <c r="D491" s="216"/>
      <c r="E491" s="208"/>
      <c r="F491" s="208"/>
      <c r="G491" s="208"/>
      <c r="H491" s="208"/>
      <c r="I491" s="208"/>
      <c r="K491" s="269"/>
      <c r="L491" s="270"/>
    </row>
    <row r="492" spans="1:12" s="268" customFormat="1" x14ac:dyDescent="0.3">
      <c r="A492" s="208"/>
      <c r="B492" s="208"/>
      <c r="C492" s="207"/>
      <c r="D492" s="216"/>
      <c r="E492" s="208"/>
      <c r="F492" s="208"/>
      <c r="G492" s="208"/>
      <c r="H492" s="208"/>
      <c r="I492" s="208"/>
      <c r="K492" s="269"/>
      <c r="L492" s="270"/>
    </row>
    <row r="493" spans="1:12" s="268" customFormat="1" x14ac:dyDescent="0.3">
      <c r="A493" s="208"/>
      <c r="B493" s="208"/>
      <c r="C493" s="207"/>
      <c r="D493" s="216"/>
      <c r="E493" s="208"/>
      <c r="F493" s="208"/>
      <c r="G493" s="208"/>
      <c r="H493" s="208"/>
      <c r="I493" s="208"/>
      <c r="K493" s="269"/>
      <c r="L493" s="270"/>
    </row>
    <row r="494" spans="1:12" s="268" customFormat="1" x14ac:dyDescent="0.3">
      <c r="A494" s="208"/>
      <c r="B494" s="208"/>
      <c r="C494" s="207"/>
      <c r="D494" s="216"/>
      <c r="E494" s="208"/>
      <c r="F494" s="208"/>
      <c r="G494" s="208"/>
      <c r="H494" s="208"/>
      <c r="I494" s="208"/>
      <c r="K494" s="269"/>
      <c r="L494" s="270"/>
    </row>
    <row r="495" spans="1:12" s="268" customFormat="1" x14ac:dyDescent="0.3">
      <c r="A495" s="208"/>
      <c r="B495" s="208"/>
      <c r="C495" s="207"/>
      <c r="D495" s="216"/>
      <c r="E495" s="208"/>
      <c r="F495" s="208"/>
      <c r="G495" s="208"/>
      <c r="H495" s="208"/>
      <c r="I495" s="208"/>
      <c r="K495" s="269"/>
      <c r="L495" s="270"/>
    </row>
    <row r="496" spans="1:12" s="268" customFormat="1" x14ac:dyDescent="0.3">
      <c r="A496" s="208"/>
      <c r="B496" s="208"/>
      <c r="C496" s="207"/>
      <c r="D496" s="216"/>
      <c r="E496" s="208"/>
      <c r="F496" s="208"/>
      <c r="G496" s="208"/>
      <c r="H496" s="208"/>
      <c r="I496" s="208"/>
      <c r="K496" s="269"/>
      <c r="L496" s="270"/>
    </row>
    <row r="497" spans="1:12" s="268" customFormat="1" x14ac:dyDescent="0.3">
      <c r="A497" s="208"/>
      <c r="B497" s="208"/>
      <c r="C497" s="207"/>
      <c r="D497" s="216"/>
      <c r="E497" s="208"/>
      <c r="F497" s="208"/>
      <c r="G497" s="208"/>
      <c r="H497" s="208"/>
      <c r="I497" s="208"/>
      <c r="K497" s="269"/>
      <c r="L497" s="270"/>
    </row>
    <row r="498" spans="1:12" s="268" customFormat="1" x14ac:dyDescent="0.3">
      <c r="A498" s="208"/>
      <c r="B498" s="208"/>
      <c r="C498" s="207"/>
      <c r="D498" s="216"/>
      <c r="E498" s="208"/>
      <c r="F498" s="208"/>
      <c r="G498" s="208"/>
      <c r="H498" s="208"/>
      <c r="I498" s="208"/>
      <c r="K498" s="269"/>
      <c r="L498" s="270"/>
    </row>
    <row r="499" spans="1:12" s="268" customFormat="1" x14ac:dyDescent="0.3">
      <c r="A499" s="208"/>
      <c r="B499" s="208"/>
      <c r="C499" s="207"/>
      <c r="D499" s="216"/>
      <c r="E499" s="208"/>
      <c r="F499" s="208"/>
      <c r="G499" s="208"/>
      <c r="H499" s="208"/>
      <c r="I499" s="208"/>
      <c r="K499" s="269"/>
      <c r="L499" s="270"/>
    </row>
    <row r="500" spans="1:12" s="268" customFormat="1" x14ac:dyDescent="0.3">
      <c r="A500" s="208"/>
      <c r="B500" s="208"/>
      <c r="C500" s="207"/>
      <c r="D500" s="216"/>
      <c r="E500" s="208"/>
      <c r="F500" s="208"/>
      <c r="G500" s="208"/>
      <c r="H500" s="208"/>
      <c r="I500" s="208"/>
      <c r="K500" s="269"/>
      <c r="L500" s="270"/>
    </row>
    <row r="501" spans="1:12" s="268" customFormat="1" x14ac:dyDescent="0.3">
      <c r="A501" s="208"/>
      <c r="B501" s="208"/>
      <c r="C501" s="207"/>
      <c r="D501" s="216"/>
      <c r="E501" s="208"/>
      <c r="F501" s="208"/>
      <c r="G501" s="208"/>
      <c r="H501" s="208"/>
      <c r="I501" s="208"/>
      <c r="K501" s="269"/>
      <c r="L501" s="270"/>
    </row>
    <row r="502" spans="1:12" s="268" customFormat="1" x14ac:dyDescent="0.3">
      <c r="A502" s="208"/>
      <c r="B502" s="208"/>
      <c r="C502" s="207"/>
      <c r="D502" s="216"/>
      <c r="E502" s="208"/>
      <c r="F502" s="208"/>
      <c r="G502" s="208"/>
      <c r="H502" s="208"/>
      <c r="I502" s="208"/>
      <c r="K502" s="269"/>
      <c r="L502" s="270"/>
    </row>
    <row r="503" spans="1:12" s="268" customFormat="1" x14ac:dyDescent="0.3">
      <c r="A503" s="208"/>
      <c r="B503" s="208"/>
      <c r="C503" s="207"/>
      <c r="D503" s="216"/>
      <c r="E503" s="208"/>
      <c r="F503" s="208"/>
      <c r="G503" s="208"/>
      <c r="H503" s="208"/>
      <c r="I503" s="208"/>
      <c r="K503" s="269"/>
      <c r="L503" s="270"/>
    </row>
    <row r="504" spans="1:12" s="268" customFormat="1" x14ac:dyDescent="0.3">
      <c r="A504" s="208"/>
      <c r="B504" s="208"/>
      <c r="C504" s="207"/>
      <c r="D504" s="216"/>
      <c r="E504" s="208"/>
      <c r="F504" s="208"/>
      <c r="G504" s="208"/>
      <c r="H504" s="208"/>
      <c r="I504" s="208"/>
      <c r="K504" s="269"/>
      <c r="L504" s="270"/>
    </row>
    <row r="505" spans="1:12" s="268" customFormat="1" x14ac:dyDescent="0.3">
      <c r="A505" s="208"/>
      <c r="B505" s="208"/>
      <c r="C505" s="207"/>
      <c r="D505" s="216"/>
      <c r="E505" s="208"/>
      <c r="F505" s="208"/>
      <c r="G505" s="208"/>
      <c r="H505" s="208"/>
      <c r="I505" s="208"/>
      <c r="K505" s="269"/>
      <c r="L505" s="270"/>
    </row>
    <row r="506" spans="1:12" s="268" customFormat="1" x14ac:dyDescent="0.3">
      <c r="A506" s="208"/>
      <c r="B506" s="208"/>
      <c r="C506" s="207"/>
      <c r="D506" s="216"/>
      <c r="E506" s="208"/>
      <c r="F506" s="208"/>
      <c r="G506" s="208"/>
      <c r="H506" s="208"/>
      <c r="I506" s="208"/>
      <c r="K506" s="269"/>
      <c r="L506" s="270"/>
    </row>
    <row r="507" spans="1:12" s="268" customFormat="1" x14ac:dyDescent="0.3">
      <c r="A507" s="208"/>
      <c r="B507" s="208"/>
      <c r="C507" s="207"/>
      <c r="D507" s="216"/>
      <c r="E507" s="208"/>
      <c r="F507" s="208"/>
      <c r="G507" s="208"/>
      <c r="H507" s="208"/>
      <c r="I507" s="208"/>
      <c r="K507" s="269"/>
      <c r="L507" s="270"/>
    </row>
    <row r="508" spans="1:12" s="268" customFormat="1" x14ac:dyDescent="0.3">
      <c r="A508" s="208"/>
      <c r="B508" s="208"/>
      <c r="C508" s="207"/>
      <c r="D508" s="216"/>
      <c r="E508" s="208"/>
      <c r="F508" s="208"/>
      <c r="G508" s="208"/>
      <c r="H508" s="208"/>
      <c r="I508" s="208"/>
      <c r="K508" s="269"/>
      <c r="L508" s="270"/>
    </row>
    <row r="509" spans="1:12" s="268" customFormat="1" x14ac:dyDescent="0.3">
      <c r="A509" s="208"/>
      <c r="B509" s="208"/>
      <c r="C509" s="207"/>
      <c r="D509" s="216"/>
      <c r="E509" s="208"/>
      <c r="F509" s="208"/>
      <c r="G509" s="208"/>
      <c r="H509" s="208"/>
      <c r="I509" s="208"/>
      <c r="K509" s="269"/>
      <c r="L509" s="270"/>
    </row>
    <row r="510" spans="1:12" s="268" customFormat="1" x14ac:dyDescent="0.3">
      <c r="A510" s="208"/>
      <c r="B510" s="208"/>
      <c r="C510" s="207"/>
      <c r="D510" s="216"/>
      <c r="E510" s="208"/>
      <c r="F510" s="208"/>
      <c r="G510" s="208"/>
      <c r="H510" s="208"/>
      <c r="I510" s="208"/>
      <c r="K510" s="269"/>
      <c r="L510" s="270"/>
    </row>
    <row r="511" spans="1:12" s="268" customFormat="1" x14ac:dyDescent="0.3">
      <c r="A511" s="208"/>
      <c r="B511" s="208"/>
      <c r="C511" s="207"/>
      <c r="D511" s="216"/>
      <c r="E511" s="208"/>
      <c r="F511" s="208"/>
      <c r="G511" s="208"/>
      <c r="H511" s="208"/>
      <c r="I511" s="208"/>
      <c r="K511" s="269"/>
      <c r="L511" s="270"/>
    </row>
    <row r="512" spans="1:12" s="268" customFormat="1" x14ac:dyDescent="0.3">
      <c r="A512" s="208"/>
      <c r="B512" s="208"/>
      <c r="C512" s="207"/>
      <c r="D512" s="216"/>
      <c r="E512" s="208"/>
      <c r="F512" s="208"/>
      <c r="G512" s="208"/>
      <c r="H512" s="208"/>
      <c r="I512" s="208"/>
      <c r="K512" s="269"/>
      <c r="L512" s="270"/>
    </row>
    <row r="513" spans="1:12" s="268" customFormat="1" x14ac:dyDescent="0.3">
      <c r="A513" s="208"/>
      <c r="B513" s="208"/>
      <c r="C513" s="207"/>
      <c r="D513" s="216"/>
      <c r="E513" s="208"/>
      <c r="F513" s="208"/>
      <c r="G513" s="208"/>
      <c r="H513" s="208"/>
      <c r="I513" s="208"/>
      <c r="K513" s="269"/>
      <c r="L513" s="270"/>
    </row>
    <row r="514" spans="1:12" s="268" customFormat="1" x14ac:dyDescent="0.3">
      <c r="A514" s="208"/>
      <c r="B514" s="208"/>
      <c r="C514" s="207"/>
      <c r="D514" s="216"/>
      <c r="E514" s="208"/>
      <c r="F514" s="208"/>
      <c r="G514" s="208"/>
      <c r="H514" s="208"/>
      <c r="I514" s="208"/>
      <c r="K514" s="269"/>
      <c r="L514" s="270"/>
    </row>
    <row r="515" spans="1:12" s="268" customFormat="1" x14ac:dyDescent="0.3">
      <c r="A515" s="208"/>
      <c r="B515" s="208"/>
      <c r="C515" s="207"/>
      <c r="D515" s="216"/>
      <c r="E515" s="208"/>
      <c r="F515" s="208"/>
      <c r="G515" s="208"/>
      <c r="H515" s="208"/>
      <c r="I515" s="208"/>
      <c r="K515" s="269"/>
      <c r="L515" s="270"/>
    </row>
    <row r="516" spans="1:12" s="268" customFormat="1" x14ac:dyDescent="0.3">
      <c r="A516" s="208"/>
      <c r="B516" s="208"/>
      <c r="C516" s="207"/>
      <c r="D516" s="216"/>
      <c r="E516" s="208"/>
      <c r="F516" s="208"/>
      <c r="G516" s="208"/>
      <c r="H516" s="208"/>
      <c r="I516" s="208"/>
      <c r="K516" s="269"/>
      <c r="L516" s="270"/>
    </row>
    <row r="517" spans="1:12" s="268" customFormat="1" x14ac:dyDescent="0.3">
      <c r="A517" s="208"/>
      <c r="B517" s="208"/>
      <c r="C517" s="207"/>
      <c r="D517" s="216"/>
      <c r="E517" s="208"/>
      <c r="F517" s="208"/>
      <c r="G517" s="208"/>
      <c r="H517" s="208"/>
      <c r="I517" s="208"/>
      <c r="K517" s="269"/>
      <c r="L517" s="270"/>
    </row>
    <row r="518" spans="1:12" s="268" customFormat="1" x14ac:dyDescent="0.3">
      <c r="A518" s="208"/>
      <c r="B518" s="208"/>
      <c r="C518" s="207"/>
      <c r="D518" s="216"/>
      <c r="E518" s="208"/>
      <c r="F518" s="208"/>
      <c r="G518" s="208"/>
      <c r="H518" s="208"/>
      <c r="I518" s="208"/>
      <c r="K518" s="269"/>
      <c r="L518" s="270"/>
    </row>
    <row r="519" spans="1:12" s="268" customFormat="1" x14ac:dyDescent="0.3">
      <c r="A519" s="208"/>
      <c r="B519" s="208"/>
      <c r="C519" s="207"/>
      <c r="D519" s="216"/>
      <c r="E519" s="208"/>
      <c r="F519" s="208"/>
      <c r="G519" s="208"/>
      <c r="H519" s="208"/>
      <c r="I519" s="208"/>
      <c r="K519" s="269"/>
      <c r="L519" s="270"/>
    </row>
    <row r="520" spans="1:12" s="268" customFormat="1" x14ac:dyDescent="0.3">
      <c r="A520" s="208"/>
      <c r="B520" s="208"/>
      <c r="C520" s="207"/>
      <c r="D520" s="216"/>
      <c r="E520" s="208"/>
      <c r="F520" s="208"/>
      <c r="G520" s="208"/>
      <c r="H520" s="208"/>
      <c r="I520" s="208"/>
      <c r="K520" s="269"/>
      <c r="L520" s="270"/>
    </row>
    <row r="521" spans="1:12" s="268" customFormat="1" x14ac:dyDescent="0.3">
      <c r="A521" s="208"/>
      <c r="B521" s="208"/>
      <c r="C521" s="207"/>
      <c r="D521" s="216"/>
      <c r="E521" s="208"/>
      <c r="F521" s="208"/>
      <c r="G521" s="208"/>
      <c r="H521" s="208"/>
      <c r="I521" s="208"/>
      <c r="K521" s="269"/>
      <c r="L521" s="270"/>
    </row>
    <row r="522" spans="1:12" s="268" customFormat="1" x14ac:dyDescent="0.3">
      <c r="A522" s="208"/>
      <c r="B522" s="208"/>
      <c r="C522" s="207"/>
      <c r="D522" s="216"/>
      <c r="E522" s="208"/>
      <c r="F522" s="208"/>
      <c r="G522" s="208"/>
      <c r="H522" s="208"/>
      <c r="I522" s="208"/>
      <c r="K522" s="269"/>
      <c r="L522" s="270"/>
    </row>
    <row r="523" spans="1:12" s="268" customFormat="1" x14ac:dyDescent="0.3">
      <c r="A523" s="208"/>
      <c r="B523" s="208"/>
      <c r="C523" s="207"/>
      <c r="D523" s="216"/>
      <c r="E523" s="208"/>
      <c r="F523" s="208"/>
      <c r="G523" s="208"/>
      <c r="H523" s="208"/>
      <c r="I523" s="208"/>
      <c r="K523" s="269"/>
      <c r="L523" s="270"/>
    </row>
    <row r="524" spans="1:12" s="268" customFormat="1" x14ac:dyDescent="0.3">
      <c r="A524" s="208"/>
      <c r="B524" s="208"/>
      <c r="C524" s="207"/>
      <c r="D524" s="216"/>
      <c r="E524" s="208"/>
      <c r="F524" s="208"/>
      <c r="G524" s="208"/>
      <c r="H524" s="208"/>
      <c r="I524" s="208"/>
      <c r="K524" s="269"/>
      <c r="L524" s="270"/>
    </row>
    <row r="525" spans="1:12" s="268" customFormat="1" x14ac:dyDescent="0.3">
      <c r="A525" s="208"/>
      <c r="B525" s="208"/>
      <c r="C525" s="207"/>
      <c r="D525" s="216"/>
      <c r="E525" s="208"/>
      <c r="F525" s="208"/>
      <c r="G525" s="208"/>
      <c r="H525" s="208"/>
      <c r="I525" s="208"/>
      <c r="K525" s="269"/>
      <c r="L525" s="270"/>
    </row>
    <row r="526" spans="1:12" s="268" customFormat="1" x14ac:dyDescent="0.3">
      <c r="A526" s="208"/>
      <c r="B526" s="208"/>
      <c r="C526" s="207"/>
      <c r="D526" s="216"/>
      <c r="E526" s="208"/>
      <c r="F526" s="208"/>
      <c r="G526" s="208"/>
      <c r="H526" s="208"/>
      <c r="I526" s="208"/>
      <c r="K526" s="269"/>
      <c r="L526" s="270"/>
    </row>
    <row r="527" spans="1:12" s="268" customFormat="1" x14ac:dyDescent="0.3">
      <c r="A527" s="208"/>
      <c r="B527" s="208"/>
      <c r="C527" s="207"/>
      <c r="D527" s="216"/>
      <c r="E527" s="208"/>
      <c r="F527" s="208"/>
      <c r="G527" s="208"/>
      <c r="H527" s="208"/>
      <c r="I527" s="208"/>
      <c r="K527" s="269"/>
      <c r="L527" s="270"/>
    </row>
    <row r="528" spans="1:12" s="268" customFormat="1" x14ac:dyDescent="0.3">
      <c r="A528" s="208"/>
      <c r="B528" s="208"/>
      <c r="C528" s="207"/>
      <c r="D528" s="216"/>
      <c r="E528" s="208"/>
      <c r="F528" s="208"/>
      <c r="G528" s="208"/>
      <c r="H528" s="208"/>
      <c r="I528" s="208"/>
      <c r="K528" s="269"/>
      <c r="L528" s="270"/>
    </row>
    <row r="529" spans="1:12" s="268" customFormat="1" x14ac:dyDescent="0.3">
      <c r="A529" s="208"/>
      <c r="B529" s="208"/>
      <c r="C529" s="207"/>
      <c r="D529" s="216"/>
      <c r="E529" s="208"/>
      <c r="F529" s="208"/>
      <c r="G529" s="208"/>
      <c r="H529" s="208"/>
      <c r="I529" s="208"/>
      <c r="K529" s="269"/>
      <c r="L529" s="270"/>
    </row>
    <row r="530" spans="1:12" s="268" customFormat="1" x14ac:dyDescent="0.3">
      <c r="A530" s="208"/>
      <c r="B530" s="208"/>
      <c r="C530" s="207"/>
      <c r="D530" s="216"/>
      <c r="E530" s="208"/>
      <c r="F530" s="208"/>
      <c r="G530" s="208"/>
      <c r="H530" s="208"/>
      <c r="I530" s="208"/>
      <c r="K530" s="269"/>
      <c r="L530" s="270"/>
    </row>
    <row r="531" spans="1:12" s="268" customFormat="1" x14ac:dyDescent="0.3">
      <c r="A531" s="208"/>
      <c r="B531" s="208"/>
      <c r="C531" s="207"/>
      <c r="D531" s="216"/>
      <c r="E531" s="208"/>
      <c r="F531" s="208"/>
      <c r="G531" s="208"/>
      <c r="H531" s="208"/>
      <c r="I531" s="208"/>
      <c r="K531" s="269"/>
      <c r="L531" s="270"/>
    </row>
    <row r="532" spans="1:12" s="268" customFormat="1" x14ac:dyDescent="0.3">
      <c r="A532" s="208"/>
      <c r="B532" s="208"/>
      <c r="C532" s="207"/>
      <c r="D532" s="216"/>
      <c r="E532" s="208"/>
      <c r="F532" s="208"/>
      <c r="G532" s="208"/>
      <c r="H532" s="208"/>
      <c r="I532" s="208"/>
      <c r="K532" s="269"/>
      <c r="L532" s="270"/>
    </row>
    <row r="533" spans="1:12" s="268" customFormat="1" x14ac:dyDescent="0.3">
      <c r="A533" s="208"/>
      <c r="B533" s="208"/>
      <c r="C533" s="207"/>
      <c r="D533" s="216"/>
      <c r="E533" s="208"/>
      <c r="F533" s="208"/>
      <c r="G533" s="208"/>
      <c r="H533" s="208"/>
      <c r="I533" s="208"/>
      <c r="K533" s="269"/>
      <c r="L533" s="270"/>
    </row>
    <row r="534" spans="1:12" s="268" customFormat="1" x14ac:dyDescent="0.3">
      <c r="A534" s="208"/>
      <c r="B534" s="208"/>
      <c r="C534" s="207"/>
      <c r="D534" s="216"/>
      <c r="E534" s="208"/>
      <c r="F534" s="208"/>
      <c r="G534" s="208"/>
      <c r="H534" s="208"/>
      <c r="I534" s="208"/>
      <c r="K534" s="269"/>
      <c r="L534" s="270"/>
    </row>
    <row r="535" spans="1:12" s="268" customFormat="1" x14ac:dyDescent="0.3">
      <c r="A535" s="208"/>
      <c r="B535" s="208"/>
      <c r="C535" s="207"/>
      <c r="D535" s="216"/>
      <c r="E535" s="208"/>
      <c r="F535" s="208"/>
      <c r="G535" s="208"/>
      <c r="H535" s="208"/>
      <c r="I535" s="208"/>
      <c r="K535" s="269"/>
      <c r="L535" s="270"/>
    </row>
    <row r="536" spans="1:12" s="268" customFormat="1" x14ac:dyDescent="0.3">
      <c r="A536" s="208"/>
      <c r="B536" s="208"/>
      <c r="C536" s="207"/>
      <c r="D536" s="216"/>
      <c r="E536" s="208"/>
      <c r="F536" s="208"/>
      <c r="G536" s="208"/>
      <c r="H536" s="208"/>
      <c r="I536" s="208"/>
      <c r="K536" s="269"/>
      <c r="L536" s="270"/>
    </row>
    <row r="537" spans="1:12" s="268" customFormat="1" x14ac:dyDescent="0.3">
      <c r="A537" s="208"/>
      <c r="B537" s="208"/>
      <c r="C537" s="207"/>
      <c r="D537" s="216"/>
      <c r="E537" s="208"/>
      <c r="F537" s="208"/>
      <c r="G537" s="208"/>
      <c r="H537" s="208"/>
      <c r="I537" s="208"/>
      <c r="K537" s="269"/>
      <c r="L537" s="270"/>
    </row>
    <row r="538" spans="1:12" s="268" customFormat="1" x14ac:dyDescent="0.3">
      <c r="A538" s="208"/>
      <c r="B538" s="208"/>
      <c r="C538" s="207"/>
      <c r="D538" s="216"/>
      <c r="E538" s="208"/>
      <c r="F538" s="208"/>
      <c r="G538" s="208"/>
      <c r="H538" s="208"/>
      <c r="I538" s="208"/>
      <c r="K538" s="269"/>
      <c r="L538" s="270"/>
    </row>
    <row r="539" spans="1:12" s="268" customFormat="1" x14ac:dyDescent="0.3">
      <c r="A539" s="208"/>
      <c r="B539" s="208"/>
      <c r="C539" s="207"/>
      <c r="D539" s="216"/>
      <c r="E539" s="208"/>
      <c r="F539" s="208"/>
      <c r="G539" s="208"/>
      <c r="H539" s="208"/>
      <c r="I539" s="208"/>
      <c r="K539" s="269"/>
      <c r="L539" s="270"/>
    </row>
    <row r="540" spans="1:12" s="268" customFormat="1" x14ac:dyDescent="0.3">
      <c r="A540" s="208"/>
      <c r="B540" s="208"/>
      <c r="C540" s="207"/>
      <c r="D540" s="216"/>
      <c r="E540" s="208"/>
      <c r="F540" s="208"/>
      <c r="G540" s="208"/>
      <c r="H540" s="208"/>
      <c r="I540" s="208"/>
      <c r="K540" s="269"/>
      <c r="L540" s="270"/>
    </row>
    <row r="541" spans="1:12" s="268" customFormat="1" x14ac:dyDescent="0.3">
      <c r="A541" s="208"/>
      <c r="B541" s="208"/>
      <c r="C541" s="207"/>
      <c r="D541" s="216"/>
      <c r="E541" s="208"/>
      <c r="F541" s="208"/>
      <c r="G541" s="208"/>
      <c r="H541" s="208"/>
      <c r="I541" s="208"/>
      <c r="K541" s="269"/>
      <c r="L541" s="270"/>
    </row>
    <row r="542" spans="1:12" s="268" customFormat="1" x14ac:dyDescent="0.3">
      <c r="A542" s="208"/>
      <c r="B542" s="208"/>
      <c r="C542" s="207"/>
      <c r="D542" s="216"/>
      <c r="E542" s="208"/>
      <c r="F542" s="208"/>
      <c r="G542" s="208"/>
      <c r="H542" s="208"/>
      <c r="I542" s="208"/>
      <c r="K542" s="269"/>
      <c r="L542" s="270"/>
    </row>
    <row r="543" spans="1:12" s="268" customFormat="1" x14ac:dyDescent="0.3">
      <c r="A543" s="208"/>
      <c r="B543" s="208"/>
      <c r="C543" s="207"/>
      <c r="D543" s="216"/>
      <c r="E543" s="208"/>
      <c r="F543" s="208"/>
      <c r="G543" s="208"/>
      <c r="H543" s="208"/>
      <c r="I543" s="208"/>
      <c r="K543" s="269"/>
      <c r="L543" s="270"/>
    </row>
    <row r="544" spans="1:12" s="268" customFormat="1" x14ac:dyDescent="0.3">
      <c r="A544" s="208"/>
      <c r="B544" s="208"/>
      <c r="C544" s="207"/>
      <c r="D544" s="216"/>
      <c r="E544" s="208"/>
      <c r="F544" s="208"/>
      <c r="G544" s="208"/>
      <c r="H544" s="208"/>
      <c r="I544" s="208"/>
      <c r="K544" s="269"/>
      <c r="L544" s="270"/>
    </row>
    <row r="545" spans="1:12" s="268" customFormat="1" x14ac:dyDescent="0.3">
      <c r="A545" s="208"/>
      <c r="B545" s="208"/>
      <c r="C545" s="207"/>
      <c r="D545" s="216"/>
      <c r="E545" s="208"/>
      <c r="F545" s="208"/>
      <c r="G545" s="208"/>
      <c r="H545" s="208"/>
      <c r="I545" s="208"/>
      <c r="K545" s="269"/>
      <c r="L545" s="270"/>
    </row>
    <row r="546" spans="1:12" s="268" customFormat="1" x14ac:dyDescent="0.3">
      <c r="A546" s="208"/>
      <c r="B546" s="208"/>
      <c r="C546" s="207"/>
      <c r="D546" s="216"/>
      <c r="E546" s="208"/>
      <c r="F546" s="208"/>
      <c r="G546" s="208"/>
      <c r="H546" s="208"/>
      <c r="I546" s="208"/>
      <c r="K546" s="269"/>
      <c r="L546" s="270"/>
    </row>
    <row r="547" spans="1:12" s="268" customFormat="1" x14ac:dyDescent="0.3">
      <c r="A547" s="208"/>
      <c r="B547" s="208"/>
      <c r="C547" s="207"/>
      <c r="D547" s="216"/>
      <c r="E547" s="208"/>
      <c r="F547" s="208"/>
      <c r="G547" s="208"/>
      <c r="H547" s="208"/>
      <c r="I547" s="208"/>
      <c r="K547" s="269"/>
      <c r="L547" s="270"/>
    </row>
    <row r="548" spans="1:12" s="268" customFormat="1" x14ac:dyDescent="0.3">
      <c r="A548" s="208"/>
      <c r="B548" s="208"/>
      <c r="C548" s="207"/>
      <c r="D548" s="216"/>
      <c r="E548" s="208"/>
      <c r="F548" s="208"/>
      <c r="G548" s="208"/>
      <c r="H548" s="208"/>
      <c r="I548" s="208"/>
      <c r="K548" s="269"/>
      <c r="L548" s="270"/>
    </row>
    <row r="549" spans="1:12" s="268" customFormat="1" x14ac:dyDescent="0.3">
      <c r="A549" s="208"/>
      <c r="B549" s="208"/>
      <c r="C549" s="207"/>
      <c r="D549" s="216"/>
      <c r="E549" s="208"/>
      <c r="F549" s="208"/>
      <c r="G549" s="208"/>
      <c r="H549" s="208"/>
      <c r="I549" s="208"/>
      <c r="K549" s="269"/>
      <c r="L549" s="270"/>
    </row>
    <row r="550" spans="1:12" s="268" customFormat="1" x14ac:dyDescent="0.3">
      <c r="A550" s="208"/>
      <c r="B550" s="208"/>
      <c r="C550" s="207"/>
      <c r="D550" s="216"/>
      <c r="E550" s="208"/>
      <c r="F550" s="208"/>
      <c r="G550" s="208"/>
      <c r="H550" s="208"/>
      <c r="I550" s="208"/>
      <c r="K550" s="269"/>
      <c r="L550" s="270"/>
    </row>
    <row r="551" spans="1:12" s="268" customFormat="1" x14ac:dyDescent="0.3">
      <c r="A551" s="208"/>
      <c r="B551" s="208"/>
      <c r="C551" s="207"/>
      <c r="D551" s="216"/>
      <c r="E551" s="208"/>
      <c r="F551" s="208"/>
      <c r="G551" s="208"/>
      <c r="H551" s="208"/>
      <c r="I551" s="208"/>
      <c r="K551" s="269"/>
      <c r="L551" s="270"/>
    </row>
    <row r="552" spans="1:12" s="268" customFormat="1" x14ac:dyDescent="0.3">
      <c r="A552" s="208"/>
      <c r="B552" s="208"/>
      <c r="C552" s="207"/>
      <c r="D552" s="216"/>
      <c r="E552" s="208"/>
      <c r="F552" s="208"/>
      <c r="G552" s="208"/>
      <c r="H552" s="208"/>
      <c r="I552" s="208"/>
      <c r="K552" s="269"/>
      <c r="L552" s="270"/>
    </row>
    <row r="553" spans="1:12" s="268" customFormat="1" x14ac:dyDescent="0.3">
      <c r="A553" s="208"/>
      <c r="B553" s="208"/>
      <c r="C553" s="207"/>
      <c r="D553" s="216"/>
      <c r="E553" s="208"/>
      <c r="F553" s="208"/>
      <c r="G553" s="208"/>
      <c r="H553" s="208"/>
      <c r="I553" s="208"/>
      <c r="K553" s="269"/>
      <c r="L553" s="270"/>
    </row>
    <row r="554" spans="1:12" s="268" customFormat="1" x14ac:dyDescent="0.3">
      <c r="A554" s="208"/>
      <c r="B554" s="208"/>
      <c r="C554" s="207"/>
      <c r="D554" s="216"/>
      <c r="E554" s="208"/>
      <c r="F554" s="208"/>
      <c r="G554" s="208"/>
      <c r="H554" s="208"/>
      <c r="I554" s="208"/>
      <c r="K554" s="269"/>
      <c r="L554" s="270"/>
    </row>
    <row r="555" spans="1:12" s="268" customFormat="1" x14ac:dyDescent="0.3">
      <c r="A555" s="208"/>
      <c r="B555" s="208"/>
      <c r="C555" s="207"/>
      <c r="D555" s="216"/>
      <c r="E555" s="208"/>
      <c r="F555" s="208"/>
      <c r="G555" s="208"/>
      <c r="H555" s="208"/>
      <c r="I555" s="208"/>
      <c r="K555" s="269"/>
      <c r="L555" s="270"/>
    </row>
    <row r="556" spans="1:12" s="268" customFormat="1" x14ac:dyDescent="0.3">
      <c r="A556" s="208"/>
      <c r="B556" s="208"/>
      <c r="C556" s="207"/>
      <c r="D556" s="216"/>
      <c r="E556" s="208"/>
      <c r="F556" s="208"/>
      <c r="G556" s="208"/>
      <c r="H556" s="208"/>
      <c r="I556" s="208"/>
      <c r="K556" s="269"/>
      <c r="L556" s="270"/>
    </row>
    <row r="557" spans="1:12" s="268" customFormat="1" x14ac:dyDescent="0.3">
      <c r="A557" s="208"/>
      <c r="B557" s="208"/>
      <c r="C557" s="207"/>
      <c r="D557" s="216"/>
      <c r="E557" s="208"/>
      <c r="F557" s="208"/>
      <c r="G557" s="208"/>
      <c r="H557" s="208"/>
      <c r="I557" s="208"/>
      <c r="K557" s="269"/>
      <c r="L557" s="270"/>
    </row>
    <row r="558" spans="1:12" s="268" customFormat="1" x14ac:dyDescent="0.3">
      <c r="A558" s="208"/>
      <c r="B558" s="208"/>
      <c r="C558" s="207"/>
      <c r="D558" s="216"/>
      <c r="E558" s="208"/>
      <c r="F558" s="208"/>
      <c r="G558" s="208"/>
      <c r="H558" s="208"/>
      <c r="I558" s="208"/>
      <c r="K558" s="269"/>
      <c r="L558" s="270"/>
    </row>
    <row r="559" spans="1:12" s="268" customFormat="1" x14ac:dyDescent="0.3">
      <c r="A559" s="208"/>
      <c r="B559" s="208"/>
      <c r="C559" s="207"/>
      <c r="D559" s="216"/>
      <c r="E559" s="208"/>
      <c r="F559" s="208"/>
      <c r="G559" s="208"/>
      <c r="H559" s="208"/>
      <c r="I559" s="208"/>
      <c r="K559" s="269"/>
      <c r="L559" s="270"/>
    </row>
    <row r="560" spans="1:12" s="268" customFormat="1" x14ac:dyDescent="0.3">
      <c r="A560" s="208"/>
      <c r="B560" s="208"/>
      <c r="C560" s="207"/>
      <c r="D560" s="216"/>
      <c r="E560" s="208"/>
      <c r="F560" s="208"/>
      <c r="G560" s="208"/>
      <c r="H560" s="208"/>
      <c r="I560" s="208"/>
      <c r="K560" s="269"/>
      <c r="L560" s="270"/>
    </row>
    <row r="561" spans="1:12" s="268" customFormat="1" x14ac:dyDescent="0.3">
      <c r="A561" s="208"/>
      <c r="B561" s="208"/>
      <c r="C561" s="207"/>
      <c r="D561" s="216"/>
      <c r="E561" s="208"/>
      <c r="F561" s="208"/>
      <c r="G561" s="208"/>
      <c r="H561" s="208"/>
      <c r="I561" s="208"/>
      <c r="K561" s="269"/>
      <c r="L561" s="270"/>
    </row>
    <row r="562" spans="1:12" s="268" customFormat="1" x14ac:dyDescent="0.3">
      <c r="A562" s="208"/>
      <c r="B562" s="208"/>
      <c r="C562" s="207"/>
      <c r="D562" s="216"/>
      <c r="E562" s="208"/>
      <c r="F562" s="208"/>
      <c r="G562" s="208"/>
      <c r="H562" s="208"/>
      <c r="I562" s="208"/>
      <c r="K562" s="269"/>
      <c r="L562" s="270"/>
    </row>
    <row r="563" spans="1:12" s="268" customFormat="1" x14ac:dyDescent="0.3">
      <c r="A563" s="208"/>
      <c r="B563" s="208"/>
      <c r="C563" s="207"/>
      <c r="D563" s="216"/>
      <c r="E563" s="208"/>
      <c r="F563" s="208"/>
      <c r="G563" s="208"/>
      <c r="H563" s="208"/>
      <c r="I563" s="208"/>
      <c r="K563" s="269"/>
      <c r="L563" s="270"/>
    </row>
    <row r="564" spans="1:12" s="268" customFormat="1" x14ac:dyDescent="0.3">
      <c r="A564" s="208"/>
      <c r="B564" s="208"/>
      <c r="C564" s="207"/>
      <c r="D564" s="216"/>
      <c r="E564" s="208"/>
      <c r="F564" s="208"/>
      <c r="G564" s="208"/>
      <c r="H564" s="208"/>
      <c r="I564" s="208"/>
      <c r="K564" s="269"/>
      <c r="L564" s="270"/>
    </row>
    <row r="565" spans="1:12" s="268" customFormat="1" x14ac:dyDescent="0.3">
      <c r="A565" s="208"/>
      <c r="B565" s="208"/>
      <c r="C565" s="207"/>
      <c r="D565" s="216"/>
      <c r="E565" s="208"/>
      <c r="F565" s="208"/>
      <c r="G565" s="208"/>
      <c r="H565" s="208"/>
      <c r="I565" s="208"/>
      <c r="K565" s="269"/>
      <c r="L565" s="270"/>
    </row>
    <row r="566" spans="1:12" s="268" customFormat="1" x14ac:dyDescent="0.3">
      <c r="A566" s="208"/>
      <c r="B566" s="208"/>
      <c r="C566" s="207"/>
      <c r="D566" s="216"/>
      <c r="E566" s="208"/>
      <c r="F566" s="208"/>
      <c r="G566" s="208"/>
      <c r="H566" s="208"/>
      <c r="I566" s="208"/>
      <c r="K566" s="269"/>
      <c r="L566" s="270"/>
    </row>
    <row r="567" spans="1:12" s="268" customFormat="1" x14ac:dyDescent="0.3">
      <c r="A567" s="208"/>
      <c r="B567" s="208"/>
      <c r="C567" s="207"/>
      <c r="D567" s="216"/>
      <c r="E567" s="208"/>
      <c r="F567" s="208"/>
      <c r="G567" s="208"/>
      <c r="H567" s="208"/>
      <c r="I567" s="208"/>
      <c r="K567" s="269"/>
      <c r="L567" s="270"/>
    </row>
    <row r="568" spans="1:12" s="268" customFormat="1" x14ac:dyDescent="0.3">
      <c r="A568" s="208"/>
      <c r="B568" s="208"/>
      <c r="C568" s="207"/>
      <c r="D568" s="216"/>
      <c r="E568" s="208"/>
      <c r="F568" s="208"/>
      <c r="G568" s="208"/>
      <c r="H568" s="208"/>
      <c r="I568" s="208"/>
      <c r="K568" s="269"/>
      <c r="L568" s="270"/>
    </row>
    <row r="569" spans="1:12" s="268" customFormat="1" x14ac:dyDescent="0.3">
      <c r="A569" s="208"/>
      <c r="B569" s="208"/>
      <c r="C569" s="207"/>
      <c r="D569" s="216"/>
      <c r="E569" s="208"/>
      <c r="F569" s="208"/>
      <c r="G569" s="208"/>
      <c r="H569" s="208"/>
      <c r="I569" s="208"/>
      <c r="K569" s="269"/>
      <c r="L569" s="270"/>
    </row>
    <row r="570" spans="1:12" s="268" customFormat="1" x14ac:dyDescent="0.3">
      <c r="A570" s="208"/>
      <c r="B570" s="208"/>
      <c r="C570" s="207"/>
      <c r="D570" s="216"/>
      <c r="E570" s="208"/>
      <c r="F570" s="208"/>
      <c r="G570" s="208"/>
      <c r="H570" s="208"/>
      <c r="I570" s="208"/>
      <c r="K570" s="269"/>
      <c r="L570" s="270"/>
    </row>
    <row r="571" spans="1:12" s="268" customFormat="1" x14ac:dyDescent="0.3">
      <c r="A571" s="208"/>
      <c r="B571" s="208"/>
      <c r="C571" s="207"/>
      <c r="D571" s="216"/>
      <c r="E571" s="208"/>
      <c r="F571" s="208"/>
      <c r="G571" s="208"/>
      <c r="H571" s="208"/>
      <c r="I571" s="208"/>
      <c r="K571" s="269"/>
      <c r="L571" s="270"/>
    </row>
    <row r="572" spans="1:12" s="268" customFormat="1" x14ac:dyDescent="0.3">
      <c r="A572" s="208"/>
      <c r="B572" s="208"/>
      <c r="C572" s="207"/>
      <c r="D572" s="216"/>
      <c r="E572" s="208"/>
      <c r="F572" s="208"/>
      <c r="G572" s="208"/>
      <c r="H572" s="208"/>
      <c r="I572" s="208"/>
      <c r="K572" s="269"/>
      <c r="L572" s="270"/>
    </row>
    <row r="573" spans="1:12" s="268" customFormat="1" x14ac:dyDescent="0.3">
      <c r="A573" s="208"/>
      <c r="B573" s="208"/>
      <c r="C573" s="207"/>
      <c r="D573" s="216"/>
      <c r="E573" s="208"/>
      <c r="F573" s="208"/>
      <c r="G573" s="208"/>
      <c r="H573" s="208"/>
      <c r="I573" s="208"/>
      <c r="K573" s="269"/>
      <c r="L573" s="270"/>
    </row>
    <row r="574" spans="1:12" s="268" customFormat="1" x14ac:dyDescent="0.3">
      <c r="A574" s="208"/>
      <c r="B574" s="208"/>
      <c r="C574" s="207"/>
      <c r="D574" s="216"/>
      <c r="E574" s="208"/>
      <c r="F574" s="208"/>
      <c r="G574" s="208"/>
      <c r="H574" s="208"/>
      <c r="I574" s="208"/>
      <c r="K574" s="269"/>
      <c r="L574" s="270"/>
    </row>
    <row r="575" spans="1:12" s="268" customFormat="1" x14ac:dyDescent="0.3">
      <c r="A575" s="208"/>
      <c r="B575" s="208"/>
      <c r="C575" s="207"/>
      <c r="D575" s="216"/>
      <c r="E575" s="208"/>
      <c r="F575" s="208"/>
      <c r="G575" s="208"/>
      <c r="H575" s="208"/>
      <c r="I575" s="208"/>
      <c r="K575" s="269"/>
      <c r="L575" s="270"/>
    </row>
    <row r="576" spans="1:12" s="268" customFormat="1" x14ac:dyDescent="0.3">
      <c r="A576" s="208"/>
      <c r="B576" s="208"/>
      <c r="C576" s="207"/>
      <c r="D576" s="216"/>
      <c r="E576" s="208"/>
      <c r="F576" s="208"/>
      <c r="G576" s="208"/>
      <c r="H576" s="208"/>
      <c r="I576" s="208"/>
      <c r="K576" s="269"/>
      <c r="L576" s="270"/>
    </row>
    <row r="577" spans="1:12" s="268" customFormat="1" x14ac:dyDescent="0.3">
      <c r="A577" s="208"/>
      <c r="B577" s="208"/>
      <c r="C577" s="207"/>
      <c r="D577" s="216"/>
      <c r="E577" s="208"/>
      <c r="F577" s="208"/>
      <c r="G577" s="208"/>
      <c r="H577" s="208"/>
      <c r="I577" s="208"/>
      <c r="K577" s="269"/>
      <c r="L577" s="270"/>
    </row>
    <row r="578" spans="1:12" s="268" customFormat="1" x14ac:dyDescent="0.3">
      <c r="A578" s="208"/>
      <c r="B578" s="208"/>
      <c r="C578" s="207"/>
      <c r="D578" s="216"/>
      <c r="E578" s="208"/>
      <c r="F578" s="208"/>
      <c r="G578" s="208"/>
      <c r="H578" s="208"/>
      <c r="I578" s="208"/>
      <c r="K578" s="269"/>
      <c r="L578" s="270"/>
    </row>
    <row r="579" spans="1:12" s="268" customFormat="1" x14ac:dyDescent="0.3">
      <c r="A579" s="208"/>
      <c r="B579" s="208"/>
      <c r="C579" s="207"/>
      <c r="D579" s="216"/>
      <c r="E579" s="208"/>
      <c r="F579" s="208"/>
      <c r="G579" s="208"/>
      <c r="H579" s="208"/>
      <c r="I579" s="208"/>
      <c r="K579" s="269"/>
      <c r="L579" s="270"/>
    </row>
    <row r="580" spans="1:12" s="268" customFormat="1" x14ac:dyDescent="0.3">
      <c r="A580" s="208"/>
      <c r="B580" s="208"/>
      <c r="C580" s="207"/>
      <c r="D580" s="216"/>
      <c r="E580" s="208"/>
      <c r="F580" s="208"/>
      <c r="G580" s="208"/>
      <c r="H580" s="208"/>
      <c r="I580" s="208"/>
      <c r="K580" s="269"/>
      <c r="L580" s="270"/>
    </row>
    <row r="581" spans="1:12" s="268" customFormat="1" x14ac:dyDescent="0.3">
      <c r="A581" s="208"/>
      <c r="B581" s="208"/>
      <c r="C581" s="207"/>
      <c r="D581" s="216"/>
      <c r="E581" s="208"/>
      <c r="F581" s="208"/>
      <c r="G581" s="208"/>
      <c r="H581" s="208"/>
      <c r="I581" s="208"/>
      <c r="K581" s="269"/>
      <c r="L581" s="270"/>
    </row>
    <row r="582" spans="1:12" s="268" customFormat="1" x14ac:dyDescent="0.3">
      <c r="A582" s="208"/>
      <c r="B582" s="208"/>
      <c r="C582" s="207"/>
      <c r="D582" s="216"/>
      <c r="E582" s="208"/>
      <c r="F582" s="208"/>
      <c r="G582" s="208"/>
      <c r="H582" s="208"/>
      <c r="I582" s="208"/>
      <c r="K582" s="269"/>
      <c r="L582" s="270"/>
    </row>
    <row r="583" spans="1:12" s="268" customFormat="1" x14ac:dyDescent="0.3">
      <c r="A583" s="208"/>
      <c r="B583" s="208"/>
      <c r="C583" s="207"/>
      <c r="D583" s="216"/>
      <c r="E583" s="208"/>
      <c r="F583" s="208"/>
      <c r="G583" s="208"/>
      <c r="H583" s="208"/>
      <c r="I583" s="208"/>
      <c r="K583" s="269"/>
      <c r="L583" s="270"/>
    </row>
    <row r="584" spans="1:12" s="268" customFormat="1" x14ac:dyDescent="0.3">
      <c r="A584" s="208"/>
      <c r="B584" s="208"/>
      <c r="C584" s="207"/>
      <c r="D584" s="216"/>
      <c r="E584" s="208"/>
      <c r="F584" s="208"/>
      <c r="G584" s="208"/>
      <c r="H584" s="208"/>
      <c r="I584" s="208"/>
      <c r="K584" s="269"/>
      <c r="L584" s="270"/>
    </row>
    <row r="585" spans="1:12" s="268" customFormat="1" x14ac:dyDescent="0.3">
      <c r="A585" s="208"/>
      <c r="B585" s="208"/>
      <c r="C585" s="207"/>
      <c r="D585" s="216"/>
      <c r="E585" s="208"/>
      <c r="F585" s="208"/>
      <c r="G585" s="208"/>
      <c r="H585" s="208"/>
      <c r="I585" s="208"/>
      <c r="K585" s="269"/>
      <c r="L585" s="270"/>
    </row>
    <row r="586" spans="1:12" s="268" customFormat="1" x14ac:dyDescent="0.3">
      <c r="A586" s="208"/>
      <c r="B586" s="208"/>
      <c r="C586" s="207"/>
      <c r="D586" s="216"/>
      <c r="E586" s="208"/>
      <c r="F586" s="208"/>
      <c r="G586" s="208"/>
      <c r="H586" s="208"/>
      <c r="I586" s="208"/>
      <c r="K586" s="269"/>
      <c r="L586" s="270"/>
    </row>
    <row r="587" spans="1:12" s="268" customFormat="1" x14ac:dyDescent="0.3">
      <c r="A587" s="208"/>
      <c r="B587" s="208"/>
      <c r="C587" s="207"/>
      <c r="D587" s="216"/>
      <c r="E587" s="208"/>
      <c r="F587" s="208"/>
      <c r="G587" s="208"/>
      <c r="H587" s="208"/>
      <c r="I587" s="208"/>
      <c r="K587" s="269"/>
      <c r="L587" s="270"/>
    </row>
    <row r="588" spans="1:12" s="268" customFormat="1" x14ac:dyDescent="0.3">
      <c r="A588" s="208"/>
      <c r="B588" s="208"/>
      <c r="C588" s="207"/>
      <c r="D588" s="216"/>
      <c r="E588" s="208"/>
      <c r="F588" s="208"/>
      <c r="G588" s="208"/>
      <c r="H588" s="208"/>
      <c r="I588" s="208"/>
      <c r="K588" s="269"/>
      <c r="L588" s="270"/>
    </row>
    <row r="589" spans="1:12" s="268" customFormat="1" x14ac:dyDescent="0.3">
      <c r="A589" s="208"/>
      <c r="B589" s="208"/>
      <c r="C589" s="207"/>
      <c r="D589" s="216"/>
      <c r="E589" s="208"/>
      <c r="F589" s="208"/>
      <c r="G589" s="208"/>
      <c r="H589" s="208"/>
      <c r="I589" s="208"/>
      <c r="K589" s="269"/>
      <c r="L589" s="270"/>
    </row>
    <row r="590" spans="1:12" s="268" customFormat="1" x14ac:dyDescent="0.3">
      <c r="A590" s="208"/>
      <c r="B590" s="208"/>
      <c r="C590" s="207"/>
      <c r="D590" s="216"/>
      <c r="E590" s="208"/>
      <c r="F590" s="208"/>
      <c r="G590" s="208"/>
      <c r="H590" s="208"/>
      <c r="I590" s="208"/>
      <c r="K590" s="269"/>
      <c r="L590" s="270"/>
    </row>
    <row r="591" spans="1:12" s="268" customFormat="1" x14ac:dyDescent="0.3">
      <c r="A591" s="208"/>
      <c r="B591" s="208"/>
      <c r="C591" s="207"/>
      <c r="D591" s="216"/>
      <c r="E591" s="208"/>
      <c r="F591" s="208"/>
      <c r="G591" s="208"/>
      <c r="H591" s="208"/>
      <c r="I591" s="208"/>
      <c r="K591" s="269"/>
      <c r="L591" s="270"/>
    </row>
    <row r="592" spans="1:12" s="268" customFormat="1" x14ac:dyDescent="0.3">
      <c r="A592" s="208"/>
      <c r="B592" s="208"/>
      <c r="C592" s="207"/>
      <c r="D592" s="216"/>
      <c r="E592" s="208"/>
      <c r="F592" s="208"/>
      <c r="G592" s="208"/>
      <c r="H592" s="208"/>
      <c r="I592" s="208"/>
      <c r="K592" s="269"/>
      <c r="L592" s="270"/>
    </row>
    <row r="593" spans="1:12" s="268" customFormat="1" x14ac:dyDescent="0.3">
      <c r="A593" s="208"/>
      <c r="B593" s="208"/>
      <c r="C593" s="207"/>
      <c r="D593" s="216"/>
      <c r="E593" s="208"/>
      <c r="F593" s="208"/>
      <c r="G593" s="208"/>
      <c r="H593" s="208"/>
      <c r="I593" s="208"/>
      <c r="K593" s="269"/>
      <c r="L593" s="270"/>
    </row>
    <row r="594" spans="1:12" s="268" customFormat="1" x14ac:dyDescent="0.3">
      <c r="A594" s="208"/>
      <c r="B594" s="208"/>
      <c r="C594" s="207"/>
      <c r="D594" s="216"/>
      <c r="E594" s="208"/>
      <c r="F594" s="208"/>
      <c r="G594" s="208"/>
      <c r="H594" s="208"/>
      <c r="I594" s="208"/>
      <c r="K594" s="269"/>
      <c r="L594" s="270"/>
    </row>
    <row r="595" spans="1:12" s="268" customFormat="1" x14ac:dyDescent="0.3">
      <c r="A595" s="208"/>
      <c r="B595" s="208"/>
      <c r="C595" s="207"/>
      <c r="D595" s="216"/>
      <c r="E595" s="208"/>
      <c r="F595" s="208"/>
      <c r="G595" s="208"/>
      <c r="H595" s="208"/>
      <c r="I595" s="208"/>
      <c r="K595" s="269"/>
      <c r="L595" s="270"/>
    </row>
    <row r="596" spans="1:12" s="268" customFormat="1" x14ac:dyDescent="0.3">
      <c r="A596" s="208"/>
      <c r="B596" s="208"/>
      <c r="C596" s="207"/>
      <c r="D596" s="216"/>
      <c r="E596" s="208"/>
      <c r="F596" s="208"/>
      <c r="G596" s="208"/>
      <c r="H596" s="208"/>
      <c r="I596" s="208"/>
      <c r="K596" s="269"/>
      <c r="L596" s="270"/>
    </row>
    <row r="597" spans="1:12" s="268" customFormat="1" x14ac:dyDescent="0.3">
      <c r="A597" s="208"/>
      <c r="B597" s="208"/>
      <c r="C597" s="207"/>
      <c r="D597" s="216"/>
      <c r="E597" s="208"/>
      <c r="F597" s="208"/>
      <c r="G597" s="208"/>
      <c r="H597" s="208"/>
      <c r="I597" s="208"/>
      <c r="K597" s="269"/>
      <c r="L597" s="270"/>
    </row>
    <row r="598" spans="1:12" s="268" customFormat="1" x14ac:dyDescent="0.3">
      <c r="A598" s="208"/>
      <c r="B598" s="208"/>
      <c r="C598" s="207"/>
      <c r="D598" s="216"/>
      <c r="E598" s="208"/>
      <c r="F598" s="208"/>
      <c r="G598" s="208"/>
      <c r="H598" s="208"/>
      <c r="I598" s="208"/>
      <c r="K598" s="269"/>
      <c r="L598" s="270"/>
    </row>
    <row r="599" spans="1:12" s="268" customFormat="1" x14ac:dyDescent="0.3">
      <c r="A599" s="208"/>
      <c r="B599" s="208"/>
      <c r="C599" s="207"/>
      <c r="D599" s="216"/>
      <c r="E599" s="208"/>
      <c r="F599" s="208"/>
      <c r="G599" s="208"/>
      <c r="H599" s="208"/>
      <c r="I599" s="208"/>
      <c r="K599" s="269"/>
      <c r="L599" s="270"/>
    </row>
    <row r="600" spans="1:12" s="268" customFormat="1" x14ac:dyDescent="0.3">
      <c r="A600" s="208"/>
      <c r="B600" s="208"/>
      <c r="C600" s="207"/>
      <c r="D600" s="216"/>
      <c r="E600" s="208"/>
      <c r="F600" s="208"/>
      <c r="G600" s="208"/>
      <c r="H600" s="208"/>
      <c r="I600" s="208"/>
      <c r="K600" s="269"/>
      <c r="L600" s="270"/>
    </row>
    <row r="601" spans="1:12" s="268" customFormat="1" x14ac:dyDescent="0.3">
      <c r="A601" s="208"/>
      <c r="B601" s="208"/>
      <c r="C601" s="207"/>
      <c r="D601" s="216"/>
      <c r="E601" s="208"/>
      <c r="F601" s="208"/>
      <c r="G601" s="208"/>
      <c r="H601" s="208"/>
      <c r="I601" s="208"/>
      <c r="K601" s="269"/>
      <c r="L601" s="270"/>
    </row>
    <row r="602" spans="1:12" s="268" customFormat="1" x14ac:dyDescent="0.3">
      <c r="A602" s="208"/>
      <c r="B602" s="208"/>
      <c r="C602" s="207"/>
      <c r="D602" s="216"/>
      <c r="E602" s="208"/>
      <c r="F602" s="208"/>
      <c r="G602" s="208"/>
      <c r="H602" s="208"/>
      <c r="I602" s="208"/>
      <c r="K602" s="269"/>
      <c r="L602" s="270"/>
    </row>
    <row r="603" spans="1:12" s="268" customFormat="1" x14ac:dyDescent="0.3">
      <c r="A603" s="208"/>
      <c r="B603" s="208"/>
      <c r="C603" s="207"/>
      <c r="D603" s="216"/>
      <c r="E603" s="208"/>
      <c r="F603" s="208"/>
      <c r="G603" s="208"/>
      <c r="H603" s="208"/>
      <c r="I603" s="208"/>
      <c r="K603" s="269"/>
      <c r="L603" s="270"/>
    </row>
    <row r="604" spans="1:12" s="268" customFormat="1" x14ac:dyDescent="0.3">
      <c r="A604" s="208"/>
      <c r="B604" s="208"/>
      <c r="C604" s="207"/>
      <c r="D604" s="216"/>
      <c r="E604" s="208"/>
      <c r="F604" s="208"/>
      <c r="G604" s="208"/>
      <c r="H604" s="208"/>
      <c r="I604" s="208"/>
      <c r="K604" s="269"/>
      <c r="L604" s="270"/>
    </row>
    <row r="605" spans="1:12" s="268" customFormat="1" x14ac:dyDescent="0.3">
      <c r="A605" s="208"/>
      <c r="B605" s="208"/>
      <c r="C605" s="207"/>
      <c r="D605" s="216"/>
      <c r="E605" s="208"/>
      <c r="F605" s="208"/>
      <c r="G605" s="208"/>
      <c r="H605" s="208"/>
      <c r="I605" s="208"/>
      <c r="K605" s="269"/>
      <c r="L605" s="270"/>
    </row>
    <row r="606" spans="1:12" s="268" customFormat="1" x14ac:dyDescent="0.3">
      <c r="A606" s="208"/>
      <c r="B606" s="208"/>
      <c r="C606" s="207"/>
      <c r="D606" s="216"/>
      <c r="E606" s="208"/>
      <c r="F606" s="208"/>
      <c r="G606" s="208"/>
      <c r="H606" s="208"/>
      <c r="I606" s="208"/>
      <c r="K606" s="269"/>
      <c r="L606" s="270"/>
    </row>
    <row r="607" spans="1:12" s="268" customFormat="1" x14ac:dyDescent="0.3">
      <c r="A607" s="208"/>
      <c r="B607" s="208"/>
      <c r="C607" s="207"/>
      <c r="D607" s="216"/>
      <c r="E607" s="208"/>
      <c r="F607" s="208"/>
      <c r="G607" s="208"/>
      <c r="H607" s="208"/>
      <c r="I607" s="208"/>
      <c r="K607" s="269"/>
      <c r="L607" s="270"/>
    </row>
    <row r="608" spans="1:12" s="268" customFormat="1" x14ac:dyDescent="0.3">
      <c r="A608" s="208"/>
      <c r="B608" s="208"/>
      <c r="C608" s="207"/>
      <c r="D608" s="216"/>
      <c r="E608" s="208"/>
      <c r="F608" s="208"/>
      <c r="G608" s="208"/>
      <c r="H608" s="208"/>
      <c r="I608" s="208"/>
      <c r="K608" s="269"/>
      <c r="L608" s="270"/>
    </row>
    <row r="609" spans="1:12" s="268" customFormat="1" x14ac:dyDescent="0.3">
      <c r="A609" s="208"/>
      <c r="B609" s="208"/>
      <c r="C609" s="207"/>
      <c r="D609" s="216"/>
      <c r="E609" s="208"/>
      <c r="F609" s="208"/>
      <c r="G609" s="208"/>
      <c r="H609" s="208"/>
      <c r="I609" s="208"/>
      <c r="K609" s="269"/>
      <c r="L609" s="270"/>
    </row>
    <row r="610" spans="1:12" s="268" customFormat="1" x14ac:dyDescent="0.3">
      <c r="A610" s="208"/>
      <c r="B610" s="208"/>
      <c r="C610" s="207"/>
      <c r="D610" s="216"/>
      <c r="E610" s="208"/>
      <c r="F610" s="208"/>
      <c r="G610" s="208"/>
      <c r="H610" s="208"/>
      <c r="I610" s="208"/>
      <c r="K610" s="269"/>
      <c r="L610" s="270"/>
    </row>
    <row r="611" spans="1:12" s="268" customFormat="1" x14ac:dyDescent="0.3">
      <c r="A611" s="208"/>
      <c r="B611" s="208"/>
      <c r="C611" s="207"/>
      <c r="D611" s="216"/>
      <c r="E611" s="208"/>
      <c r="F611" s="208"/>
      <c r="G611" s="208"/>
      <c r="H611" s="208"/>
      <c r="I611" s="208"/>
      <c r="K611" s="269"/>
      <c r="L611" s="270"/>
    </row>
    <row r="612" spans="1:12" s="268" customFormat="1" x14ac:dyDescent="0.3">
      <c r="A612" s="208"/>
      <c r="B612" s="208"/>
      <c r="C612" s="207"/>
      <c r="D612" s="216"/>
      <c r="E612" s="208"/>
      <c r="F612" s="208"/>
      <c r="G612" s="208"/>
      <c r="H612" s="208"/>
      <c r="I612" s="208"/>
      <c r="K612" s="269"/>
      <c r="L612" s="270"/>
    </row>
    <row r="613" spans="1:12" s="268" customFormat="1" x14ac:dyDescent="0.3">
      <c r="A613" s="208"/>
      <c r="B613" s="208"/>
      <c r="C613" s="207"/>
      <c r="D613" s="216"/>
      <c r="E613" s="208"/>
      <c r="F613" s="208"/>
      <c r="G613" s="208"/>
      <c r="H613" s="208"/>
      <c r="I613" s="208"/>
      <c r="K613" s="269"/>
      <c r="L613" s="270"/>
    </row>
    <row r="614" spans="1:12" s="268" customFormat="1" x14ac:dyDescent="0.3">
      <c r="A614" s="208"/>
      <c r="B614" s="208"/>
      <c r="C614" s="207"/>
      <c r="D614" s="216"/>
      <c r="E614" s="208"/>
      <c r="F614" s="208"/>
      <c r="G614" s="208"/>
      <c r="H614" s="208"/>
      <c r="I614" s="208"/>
      <c r="K614" s="269"/>
      <c r="L614" s="270"/>
    </row>
    <row r="615" spans="1:12" s="268" customFormat="1" x14ac:dyDescent="0.3">
      <c r="A615" s="208"/>
      <c r="B615" s="208"/>
      <c r="C615" s="207"/>
      <c r="D615" s="216"/>
      <c r="E615" s="208"/>
      <c r="F615" s="208"/>
      <c r="G615" s="208"/>
      <c r="H615" s="208"/>
      <c r="I615" s="208"/>
      <c r="K615" s="269"/>
      <c r="L615" s="270"/>
    </row>
    <row r="616" spans="1:12" s="268" customFormat="1" x14ac:dyDescent="0.3">
      <c r="A616" s="208"/>
      <c r="B616" s="208"/>
      <c r="C616" s="207"/>
      <c r="D616" s="216"/>
      <c r="E616" s="208"/>
      <c r="F616" s="208"/>
      <c r="G616" s="208"/>
      <c r="H616" s="208"/>
      <c r="I616" s="208"/>
      <c r="K616" s="269"/>
      <c r="L616" s="270"/>
    </row>
    <row r="617" spans="1:12" s="268" customFormat="1" x14ac:dyDescent="0.3">
      <c r="A617" s="208"/>
      <c r="B617" s="208"/>
      <c r="C617" s="207"/>
      <c r="D617" s="216"/>
      <c r="E617" s="208"/>
      <c r="F617" s="208"/>
      <c r="G617" s="208"/>
      <c r="H617" s="208"/>
      <c r="I617" s="208"/>
      <c r="K617" s="269"/>
      <c r="L617" s="270"/>
    </row>
    <row r="618" spans="1:12" s="268" customFormat="1" x14ac:dyDescent="0.3">
      <c r="A618" s="208"/>
      <c r="B618" s="208"/>
      <c r="C618" s="207"/>
      <c r="D618" s="216"/>
      <c r="E618" s="208"/>
      <c r="F618" s="208"/>
      <c r="G618" s="208"/>
      <c r="H618" s="208"/>
      <c r="I618" s="208"/>
      <c r="K618" s="269"/>
      <c r="L618" s="270"/>
    </row>
    <row r="619" spans="1:12" s="268" customFormat="1" x14ac:dyDescent="0.3">
      <c r="A619" s="208"/>
      <c r="B619" s="208"/>
      <c r="C619" s="207"/>
      <c r="D619" s="216"/>
      <c r="E619" s="208"/>
      <c r="F619" s="208"/>
      <c r="G619" s="208"/>
      <c r="H619" s="208"/>
      <c r="I619" s="208"/>
      <c r="K619" s="269"/>
      <c r="L619" s="270"/>
    </row>
    <row r="620" spans="1:12" s="268" customFormat="1" x14ac:dyDescent="0.3">
      <c r="A620" s="208"/>
      <c r="B620" s="208"/>
      <c r="C620" s="207"/>
      <c r="D620" s="216"/>
      <c r="E620" s="208"/>
      <c r="F620" s="208"/>
      <c r="G620" s="208"/>
      <c r="H620" s="208"/>
      <c r="I620" s="208"/>
      <c r="K620" s="269"/>
      <c r="L620" s="270"/>
    </row>
    <row r="621" spans="1:12" s="268" customFormat="1" x14ac:dyDescent="0.3">
      <c r="A621" s="208"/>
      <c r="B621" s="208"/>
      <c r="C621" s="207"/>
      <c r="D621" s="216"/>
      <c r="E621" s="208"/>
      <c r="F621" s="208"/>
      <c r="G621" s="208"/>
      <c r="H621" s="208"/>
      <c r="I621" s="208"/>
      <c r="K621" s="269"/>
      <c r="L621" s="270"/>
    </row>
    <row r="622" spans="1:12" s="268" customFormat="1" x14ac:dyDescent="0.3">
      <c r="A622" s="208"/>
      <c r="B622" s="208"/>
      <c r="C622" s="207"/>
      <c r="D622" s="216"/>
      <c r="E622" s="208"/>
      <c r="F622" s="208"/>
      <c r="G622" s="208"/>
      <c r="H622" s="208"/>
      <c r="I622" s="208"/>
      <c r="K622" s="269"/>
      <c r="L622" s="270"/>
    </row>
    <row r="623" spans="1:12" s="268" customFormat="1" x14ac:dyDescent="0.3">
      <c r="A623" s="208"/>
      <c r="B623" s="208"/>
      <c r="C623" s="207"/>
      <c r="D623" s="216"/>
      <c r="E623" s="208"/>
      <c r="F623" s="208"/>
      <c r="G623" s="208"/>
      <c r="H623" s="208"/>
      <c r="I623" s="208"/>
      <c r="K623" s="269"/>
      <c r="L623" s="270"/>
    </row>
    <row r="624" spans="1:12" s="268" customFormat="1" x14ac:dyDescent="0.3">
      <c r="A624" s="208"/>
      <c r="B624" s="208"/>
      <c r="C624" s="207"/>
      <c r="D624" s="216"/>
      <c r="E624" s="208"/>
      <c r="F624" s="208"/>
      <c r="G624" s="208"/>
      <c r="H624" s="208"/>
      <c r="I624" s="208"/>
      <c r="K624" s="269"/>
      <c r="L624" s="270"/>
    </row>
    <row r="625" spans="1:12" s="268" customFormat="1" x14ac:dyDescent="0.3">
      <c r="A625" s="208"/>
      <c r="B625" s="208"/>
      <c r="C625" s="207"/>
      <c r="D625" s="216"/>
      <c r="E625" s="208"/>
      <c r="F625" s="208"/>
      <c r="G625" s="208"/>
      <c r="H625" s="208"/>
      <c r="I625" s="208"/>
      <c r="K625" s="269"/>
      <c r="L625" s="270"/>
    </row>
    <row r="626" spans="1:12" s="268" customFormat="1" x14ac:dyDescent="0.3">
      <c r="A626" s="208"/>
      <c r="B626" s="208"/>
      <c r="C626" s="207"/>
      <c r="D626" s="216"/>
      <c r="E626" s="208"/>
      <c r="F626" s="208"/>
      <c r="G626" s="208"/>
      <c r="H626" s="208"/>
      <c r="I626" s="208"/>
      <c r="K626" s="269"/>
      <c r="L626" s="270"/>
    </row>
    <row r="627" spans="1:12" s="268" customFormat="1" x14ac:dyDescent="0.3">
      <c r="A627" s="208"/>
      <c r="B627" s="208"/>
      <c r="C627" s="207"/>
      <c r="D627" s="216"/>
      <c r="E627" s="208"/>
      <c r="F627" s="208"/>
      <c r="G627" s="208"/>
      <c r="H627" s="208"/>
      <c r="I627" s="208"/>
      <c r="K627" s="269"/>
      <c r="L627" s="270"/>
    </row>
    <row r="628" spans="1:12" s="268" customFormat="1" x14ac:dyDescent="0.3">
      <c r="A628" s="208"/>
      <c r="B628" s="208"/>
      <c r="C628" s="207"/>
      <c r="D628" s="216"/>
      <c r="E628" s="208"/>
      <c r="F628" s="208"/>
      <c r="G628" s="208"/>
      <c r="H628" s="208"/>
      <c r="I628" s="208"/>
      <c r="K628" s="269"/>
      <c r="L628" s="270"/>
    </row>
    <row r="629" spans="1:12" s="268" customFormat="1" x14ac:dyDescent="0.3">
      <c r="A629" s="208"/>
      <c r="B629" s="208"/>
      <c r="C629" s="207"/>
      <c r="D629" s="216"/>
      <c r="E629" s="208"/>
      <c r="F629" s="208"/>
      <c r="G629" s="208"/>
      <c r="H629" s="208"/>
      <c r="I629" s="208"/>
      <c r="K629" s="269"/>
      <c r="L629" s="270"/>
    </row>
    <row r="630" spans="1:12" s="268" customFormat="1" x14ac:dyDescent="0.3">
      <c r="A630" s="208"/>
      <c r="B630" s="208"/>
      <c r="C630" s="207"/>
      <c r="D630" s="216"/>
      <c r="E630" s="208"/>
      <c r="F630" s="208"/>
      <c r="G630" s="208"/>
      <c r="H630" s="208"/>
      <c r="I630" s="208"/>
      <c r="K630" s="269"/>
      <c r="L630" s="270"/>
    </row>
    <row r="631" spans="1:12" s="268" customFormat="1" x14ac:dyDescent="0.3">
      <c r="A631" s="208"/>
      <c r="B631" s="208"/>
      <c r="C631" s="207"/>
      <c r="D631" s="216"/>
      <c r="E631" s="208"/>
      <c r="F631" s="208"/>
      <c r="G631" s="208"/>
      <c r="H631" s="208"/>
      <c r="I631" s="208"/>
      <c r="K631" s="269"/>
      <c r="L631" s="270"/>
    </row>
    <row r="632" spans="1:12" s="268" customFormat="1" x14ac:dyDescent="0.3">
      <c r="A632" s="208"/>
      <c r="B632" s="208"/>
      <c r="C632" s="207"/>
      <c r="D632" s="216"/>
      <c r="E632" s="208"/>
      <c r="F632" s="208"/>
      <c r="G632" s="208"/>
      <c r="H632" s="208"/>
      <c r="I632" s="208"/>
      <c r="K632" s="269"/>
      <c r="L632" s="270"/>
    </row>
    <row r="633" spans="1:12" s="268" customFormat="1" x14ac:dyDescent="0.3">
      <c r="A633" s="208"/>
      <c r="B633" s="208"/>
      <c r="C633" s="207"/>
      <c r="D633" s="216"/>
      <c r="E633" s="208"/>
      <c r="F633" s="208"/>
      <c r="G633" s="208"/>
      <c r="H633" s="208"/>
      <c r="I633" s="208"/>
      <c r="K633" s="269"/>
      <c r="L633" s="270"/>
    </row>
    <row r="634" spans="1:12" s="268" customFormat="1" x14ac:dyDescent="0.3">
      <c r="A634" s="208"/>
      <c r="B634" s="208"/>
      <c r="C634" s="207"/>
      <c r="D634" s="216"/>
      <c r="E634" s="208"/>
      <c r="F634" s="208"/>
      <c r="G634" s="208"/>
      <c r="H634" s="208"/>
      <c r="I634" s="208"/>
      <c r="K634" s="269"/>
      <c r="L634" s="270"/>
    </row>
    <row r="635" spans="1:12" s="268" customFormat="1" x14ac:dyDescent="0.3">
      <c r="A635" s="208"/>
      <c r="B635" s="208"/>
      <c r="C635" s="207"/>
      <c r="D635" s="216"/>
      <c r="E635" s="208"/>
      <c r="F635" s="208"/>
      <c r="G635" s="208"/>
      <c r="H635" s="208"/>
      <c r="I635" s="208"/>
      <c r="K635" s="269"/>
      <c r="L635" s="270"/>
    </row>
    <row r="636" spans="1:12" s="268" customFormat="1" x14ac:dyDescent="0.3">
      <c r="A636" s="208"/>
      <c r="B636" s="208"/>
      <c r="C636" s="207"/>
      <c r="D636" s="216"/>
      <c r="E636" s="208"/>
      <c r="F636" s="208"/>
      <c r="G636" s="208"/>
      <c r="H636" s="208"/>
      <c r="I636" s="208"/>
      <c r="K636" s="269"/>
      <c r="L636" s="270"/>
    </row>
    <row r="637" spans="1:12" s="268" customFormat="1" x14ac:dyDescent="0.3">
      <c r="A637" s="208"/>
      <c r="B637" s="208"/>
      <c r="C637" s="207"/>
      <c r="D637" s="216"/>
      <c r="E637" s="208"/>
      <c r="F637" s="208"/>
      <c r="G637" s="208"/>
      <c r="H637" s="208"/>
      <c r="I637" s="208"/>
      <c r="K637" s="269"/>
      <c r="L637" s="270"/>
    </row>
    <row r="638" spans="1:12" s="268" customFormat="1" x14ac:dyDescent="0.3">
      <c r="A638" s="208"/>
      <c r="B638" s="208"/>
      <c r="C638" s="207"/>
      <c r="D638" s="216"/>
      <c r="E638" s="208"/>
      <c r="F638" s="208"/>
      <c r="G638" s="208"/>
      <c r="H638" s="208"/>
      <c r="I638" s="208"/>
      <c r="K638" s="269"/>
      <c r="L638" s="270"/>
    </row>
    <row r="639" spans="1:12" s="268" customFormat="1" x14ac:dyDescent="0.3">
      <c r="A639" s="208"/>
      <c r="B639" s="208"/>
      <c r="C639" s="207"/>
      <c r="D639" s="216"/>
      <c r="E639" s="208"/>
      <c r="F639" s="208"/>
      <c r="G639" s="208"/>
      <c r="H639" s="208"/>
      <c r="I639" s="208"/>
      <c r="K639" s="269"/>
      <c r="L639" s="270"/>
    </row>
    <row r="640" spans="1:12" s="268" customFormat="1" x14ac:dyDescent="0.3">
      <c r="A640" s="208"/>
      <c r="B640" s="208"/>
      <c r="C640" s="207"/>
      <c r="D640" s="216"/>
      <c r="E640" s="208"/>
      <c r="F640" s="208"/>
      <c r="G640" s="208"/>
      <c r="H640" s="208"/>
      <c r="I640" s="208"/>
      <c r="K640" s="269"/>
      <c r="L640" s="270"/>
    </row>
    <row r="641" spans="1:12" s="268" customFormat="1" x14ac:dyDescent="0.3">
      <c r="A641" s="208"/>
      <c r="B641" s="208"/>
      <c r="C641" s="207"/>
      <c r="D641" s="216"/>
      <c r="E641" s="208"/>
      <c r="F641" s="208"/>
      <c r="G641" s="208"/>
      <c r="H641" s="208"/>
      <c r="I641" s="208"/>
      <c r="K641" s="269"/>
      <c r="L641" s="270"/>
    </row>
    <row r="642" spans="1:12" s="268" customFormat="1" x14ac:dyDescent="0.3">
      <c r="A642" s="208"/>
      <c r="B642" s="208"/>
      <c r="C642" s="207"/>
      <c r="D642" s="216"/>
      <c r="E642" s="208"/>
      <c r="F642" s="208"/>
      <c r="G642" s="208"/>
      <c r="H642" s="208"/>
      <c r="I642" s="208"/>
      <c r="K642" s="269"/>
      <c r="L642" s="270"/>
    </row>
    <row r="643" spans="1:12" s="268" customFormat="1" x14ac:dyDescent="0.3">
      <c r="A643" s="208"/>
      <c r="B643" s="208"/>
      <c r="C643" s="207"/>
      <c r="D643" s="216"/>
      <c r="E643" s="208"/>
      <c r="F643" s="208"/>
      <c r="G643" s="208"/>
      <c r="H643" s="208"/>
      <c r="I643" s="208"/>
      <c r="K643" s="269"/>
      <c r="L643" s="270"/>
    </row>
    <row r="644" spans="1:12" s="268" customFormat="1" x14ac:dyDescent="0.3">
      <c r="A644" s="208"/>
      <c r="B644" s="208"/>
      <c r="C644" s="207"/>
      <c r="D644" s="216"/>
      <c r="E644" s="208"/>
      <c r="F644" s="208"/>
      <c r="G644" s="208"/>
      <c r="H644" s="208"/>
      <c r="I644" s="208"/>
      <c r="K644" s="269"/>
      <c r="L644" s="270"/>
    </row>
    <row r="645" spans="1:12" s="268" customFormat="1" x14ac:dyDescent="0.3">
      <c r="A645" s="208"/>
      <c r="B645" s="208"/>
      <c r="C645" s="207"/>
      <c r="D645" s="216"/>
      <c r="E645" s="208"/>
      <c r="F645" s="208"/>
      <c r="G645" s="208"/>
      <c r="H645" s="208"/>
      <c r="I645" s="208"/>
      <c r="K645" s="269"/>
      <c r="L645" s="270"/>
    </row>
    <row r="646" spans="1:12" s="268" customFormat="1" x14ac:dyDescent="0.3">
      <c r="A646" s="208"/>
      <c r="B646" s="208"/>
      <c r="C646" s="207"/>
      <c r="D646" s="216"/>
      <c r="E646" s="208"/>
      <c r="F646" s="208"/>
      <c r="G646" s="208"/>
      <c r="H646" s="208"/>
      <c r="I646" s="208"/>
      <c r="K646" s="269"/>
      <c r="L646" s="270"/>
    </row>
    <row r="647" spans="1:12" s="268" customFormat="1" x14ac:dyDescent="0.3">
      <c r="A647" s="208"/>
      <c r="B647" s="208"/>
      <c r="C647" s="207"/>
      <c r="D647" s="216"/>
      <c r="E647" s="208"/>
      <c r="F647" s="208"/>
      <c r="G647" s="208"/>
      <c r="H647" s="208"/>
      <c r="I647" s="208"/>
      <c r="K647" s="269"/>
      <c r="L647" s="270"/>
    </row>
    <row r="648" spans="1:12" s="268" customFormat="1" x14ac:dyDescent="0.3">
      <c r="A648" s="208"/>
      <c r="B648" s="208"/>
      <c r="C648" s="207"/>
      <c r="D648" s="216"/>
      <c r="E648" s="208"/>
      <c r="F648" s="208"/>
      <c r="G648" s="208"/>
      <c r="H648" s="208"/>
      <c r="I648" s="208"/>
      <c r="K648" s="269"/>
      <c r="L648" s="270"/>
    </row>
    <row r="649" spans="1:12" s="268" customFormat="1" x14ac:dyDescent="0.3">
      <c r="A649" s="208"/>
      <c r="B649" s="208"/>
      <c r="C649" s="207"/>
      <c r="D649" s="216"/>
      <c r="E649" s="208"/>
      <c r="F649" s="208"/>
      <c r="G649" s="208"/>
      <c r="H649" s="208"/>
      <c r="I649" s="208"/>
      <c r="K649" s="269"/>
      <c r="L649" s="270"/>
    </row>
    <row r="650" spans="1:12" s="268" customFormat="1" x14ac:dyDescent="0.3">
      <c r="A650" s="208"/>
      <c r="B650" s="208"/>
      <c r="C650" s="207"/>
      <c r="D650" s="216"/>
      <c r="E650" s="208"/>
      <c r="F650" s="208"/>
      <c r="G650" s="208"/>
      <c r="H650" s="208"/>
      <c r="I650" s="208"/>
      <c r="K650" s="269"/>
      <c r="L650" s="270"/>
    </row>
    <row r="651" spans="1:12" s="268" customFormat="1" x14ac:dyDescent="0.3">
      <c r="A651" s="208"/>
      <c r="B651" s="208"/>
      <c r="C651" s="207"/>
      <c r="D651" s="216"/>
      <c r="E651" s="208"/>
      <c r="F651" s="208"/>
      <c r="G651" s="208"/>
      <c r="H651" s="208"/>
      <c r="I651" s="208"/>
      <c r="K651" s="269"/>
      <c r="L651" s="270"/>
    </row>
    <row r="652" spans="1:12" s="268" customFormat="1" x14ac:dyDescent="0.3">
      <c r="A652" s="208"/>
      <c r="B652" s="208"/>
      <c r="C652" s="207"/>
      <c r="D652" s="216"/>
      <c r="E652" s="208"/>
      <c r="F652" s="208"/>
      <c r="G652" s="208"/>
      <c r="H652" s="208"/>
      <c r="I652" s="208"/>
      <c r="K652" s="269"/>
      <c r="L652" s="270"/>
    </row>
    <row r="653" spans="1:12" s="268" customFormat="1" x14ac:dyDescent="0.3">
      <c r="A653" s="208"/>
      <c r="B653" s="208"/>
      <c r="C653" s="207"/>
      <c r="D653" s="216"/>
      <c r="E653" s="208"/>
      <c r="F653" s="208"/>
      <c r="G653" s="208"/>
      <c r="H653" s="208"/>
      <c r="I653" s="208"/>
      <c r="K653" s="269"/>
      <c r="L653" s="270"/>
    </row>
    <row r="654" spans="1:12" s="268" customFormat="1" x14ac:dyDescent="0.3">
      <c r="A654" s="208"/>
      <c r="B654" s="208"/>
      <c r="C654" s="207"/>
      <c r="D654" s="216"/>
      <c r="E654" s="208"/>
      <c r="F654" s="208"/>
      <c r="G654" s="208"/>
      <c r="H654" s="208"/>
      <c r="I654" s="208"/>
      <c r="K654" s="269"/>
      <c r="L654" s="270"/>
    </row>
    <row r="655" spans="1:12" s="268" customFormat="1" x14ac:dyDescent="0.3">
      <c r="A655" s="208"/>
      <c r="B655" s="208"/>
      <c r="C655" s="207"/>
      <c r="D655" s="216"/>
      <c r="E655" s="208"/>
      <c r="F655" s="208"/>
      <c r="G655" s="208"/>
      <c r="H655" s="208"/>
      <c r="I655" s="208"/>
      <c r="K655" s="269"/>
      <c r="L655" s="270"/>
    </row>
    <row r="656" spans="1:12" s="268" customFormat="1" x14ac:dyDescent="0.3">
      <c r="A656" s="208"/>
      <c r="B656" s="208"/>
      <c r="C656" s="207"/>
      <c r="D656" s="216"/>
      <c r="E656" s="208"/>
      <c r="F656" s="208"/>
      <c r="G656" s="208"/>
      <c r="H656" s="208"/>
      <c r="I656" s="208"/>
      <c r="K656" s="269"/>
      <c r="L656" s="270"/>
    </row>
    <row r="657" spans="1:12" s="268" customFormat="1" x14ac:dyDescent="0.3">
      <c r="A657" s="208"/>
      <c r="B657" s="208"/>
      <c r="C657" s="207"/>
      <c r="D657" s="216"/>
      <c r="E657" s="208"/>
      <c r="F657" s="208"/>
      <c r="G657" s="208"/>
      <c r="H657" s="208"/>
      <c r="I657" s="208"/>
      <c r="K657" s="269"/>
      <c r="L657" s="270"/>
    </row>
    <row r="658" spans="1:12" s="268" customFormat="1" x14ac:dyDescent="0.3">
      <c r="A658" s="208"/>
      <c r="B658" s="208"/>
      <c r="C658" s="207"/>
      <c r="D658" s="216"/>
      <c r="E658" s="208"/>
      <c r="F658" s="208"/>
      <c r="G658" s="208"/>
      <c r="H658" s="208"/>
      <c r="I658" s="208"/>
      <c r="K658" s="269"/>
      <c r="L658" s="270"/>
    </row>
    <row r="659" spans="1:12" s="268" customFormat="1" x14ac:dyDescent="0.3">
      <c r="A659" s="208"/>
      <c r="B659" s="208"/>
      <c r="C659" s="207"/>
      <c r="D659" s="216"/>
      <c r="E659" s="208"/>
      <c r="F659" s="208"/>
      <c r="G659" s="208"/>
      <c r="H659" s="208"/>
      <c r="I659" s="208"/>
      <c r="K659" s="269"/>
      <c r="L659" s="270"/>
    </row>
    <row r="660" spans="1:12" s="268" customFormat="1" x14ac:dyDescent="0.3">
      <c r="A660" s="208"/>
      <c r="B660" s="208"/>
      <c r="C660" s="207"/>
      <c r="D660" s="216"/>
      <c r="E660" s="208"/>
      <c r="F660" s="208"/>
      <c r="G660" s="208"/>
      <c r="H660" s="208"/>
      <c r="I660" s="208"/>
      <c r="K660" s="269"/>
      <c r="L660" s="270"/>
    </row>
    <row r="661" spans="1:12" s="268" customFormat="1" x14ac:dyDescent="0.3">
      <c r="A661" s="208"/>
      <c r="B661" s="208"/>
      <c r="C661" s="207"/>
      <c r="D661" s="216"/>
      <c r="E661" s="208"/>
      <c r="F661" s="208"/>
      <c r="G661" s="208"/>
      <c r="H661" s="208"/>
      <c r="I661" s="208"/>
      <c r="K661" s="269"/>
      <c r="L661" s="270"/>
    </row>
    <row r="662" spans="1:12" s="268" customFormat="1" x14ac:dyDescent="0.3">
      <c r="A662" s="208"/>
      <c r="B662" s="208"/>
      <c r="C662" s="207"/>
      <c r="D662" s="216"/>
      <c r="E662" s="208"/>
      <c r="F662" s="208"/>
      <c r="G662" s="208"/>
      <c r="H662" s="208"/>
      <c r="I662" s="208"/>
      <c r="K662" s="269"/>
      <c r="L662" s="270"/>
    </row>
    <row r="663" spans="1:12" s="268" customFormat="1" x14ac:dyDescent="0.3">
      <c r="A663" s="208"/>
      <c r="B663" s="208"/>
      <c r="C663" s="207"/>
      <c r="D663" s="216"/>
      <c r="E663" s="208"/>
      <c r="F663" s="208"/>
      <c r="G663" s="208"/>
      <c r="H663" s="208"/>
      <c r="I663" s="208"/>
      <c r="K663" s="269"/>
      <c r="L663" s="270"/>
    </row>
    <row r="664" spans="1:12" s="268" customFormat="1" x14ac:dyDescent="0.3">
      <c r="A664" s="208"/>
      <c r="B664" s="208"/>
      <c r="C664" s="207"/>
      <c r="D664" s="216"/>
      <c r="E664" s="208"/>
      <c r="F664" s="208"/>
      <c r="G664" s="208"/>
      <c r="H664" s="208"/>
      <c r="I664" s="208"/>
      <c r="K664" s="269"/>
      <c r="L664" s="270"/>
    </row>
    <row r="665" spans="1:12" s="268" customFormat="1" x14ac:dyDescent="0.3">
      <c r="A665" s="208"/>
      <c r="B665" s="208"/>
      <c r="C665" s="207"/>
      <c r="D665" s="216"/>
      <c r="E665" s="208"/>
      <c r="F665" s="208"/>
      <c r="G665" s="208"/>
      <c r="H665" s="208"/>
      <c r="I665" s="208"/>
      <c r="K665" s="269"/>
      <c r="L665" s="270"/>
    </row>
    <row r="666" spans="1:12" s="268" customFormat="1" x14ac:dyDescent="0.3">
      <c r="A666" s="208"/>
      <c r="B666" s="208"/>
      <c r="C666" s="207"/>
      <c r="D666" s="216"/>
      <c r="E666" s="208"/>
      <c r="F666" s="208"/>
      <c r="G666" s="208"/>
      <c r="H666" s="208"/>
      <c r="I666" s="208"/>
      <c r="K666" s="269"/>
      <c r="L666" s="270"/>
    </row>
    <row r="667" spans="1:12" s="268" customFormat="1" x14ac:dyDescent="0.3">
      <c r="A667" s="208"/>
      <c r="B667" s="208"/>
      <c r="C667" s="207"/>
      <c r="D667" s="216"/>
      <c r="E667" s="208"/>
      <c r="F667" s="208"/>
      <c r="G667" s="208"/>
      <c r="H667" s="208"/>
      <c r="I667" s="208"/>
      <c r="K667" s="269"/>
      <c r="L667" s="270"/>
    </row>
    <row r="668" spans="1:12" s="268" customFormat="1" x14ac:dyDescent="0.3">
      <c r="A668" s="208"/>
      <c r="B668" s="208"/>
      <c r="C668" s="207"/>
      <c r="D668" s="216"/>
      <c r="E668" s="208"/>
      <c r="F668" s="208"/>
      <c r="G668" s="208"/>
      <c r="H668" s="208"/>
      <c r="I668" s="208"/>
      <c r="K668" s="269"/>
      <c r="L668" s="270"/>
    </row>
    <row r="669" spans="1:12" s="268" customFormat="1" x14ac:dyDescent="0.3">
      <c r="A669" s="208"/>
      <c r="B669" s="208"/>
      <c r="C669" s="207"/>
      <c r="D669" s="216"/>
      <c r="E669" s="208"/>
      <c r="F669" s="208"/>
      <c r="G669" s="208"/>
      <c r="H669" s="208"/>
      <c r="I669" s="208"/>
      <c r="K669" s="269"/>
      <c r="L669" s="270"/>
    </row>
    <row r="670" spans="1:12" s="268" customFormat="1" x14ac:dyDescent="0.3">
      <c r="A670" s="208"/>
      <c r="B670" s="208"/>
      <c r="C670" s="207"/>
      <c r="D670" s="216"/>
      <c r="E670" s="208"/>
      <c r="F670" s="208"/>
      <c r="G670" s="208"/>
      <c r="H670" s="208"/>
      <c r="I670" s="208"/>
      <c r="K670" s="269"/>
      <c r="L670" s="270"/>
    </row>
    <row r="671" spans="1:12" s="268" customFormat="1" x14ac:dyDescent="0.3">
      <c r="A671" s="208"/>
      <c r="B671" s="208"/>
      <c r="C671" s="207"/>
      <c r="D671" s="216"/>
      <c r="E671" s="208"/>
      <c r="F671" s="208"/>
      <c r="G671" s="208"/>
      <c r="H671" s="208"/>
      <c r="I671" s="208"/>
      <c r="K671" s="269"/>
      <c r="L671" s="270"/>
    </row>
    <row r="672" spans="1:12" s="268" customFormat="1" x14ac:dyDescent="0.3">
      <c r="A672" s="208"/>
      <c r="B672" s="208"/>
      <c r="C672" s="207"/>
      <c r="D672" s="216"/>
      <c r="E672" s="208"/>
      <c r="F672" s="208"/>
      <c r="G672" s="208"/>
      <c r="H672" s="208"/>
      <c r="I672" s="208"/>
      <c r="K672" s="269"/>
      <c r="L672" s="270"/>
    </row>
    <row r="673" spans="1:12" s="268" customFormat="1" x14ac:dyDescent="0.3">
      <c r="A673" s="208"/>
      <c r="B673" s="208"/>
      <c r="C673" s="207"/>
      <c r="D673" s="216"/>
      <c r="E673" s="208"/>
      <c r="F673" s="208"/>
      <c r="G673" s="208"/>
      <c r="H673" s="208"/>
      <c r="I673" s="208"/>
      <c r="K673" s="269"/>
      <c r="L673" s="270"/>
    </row>
    <row r="674" spans="1:12" s="268" customFormat="1" x14ac:dyDescent="0.3">
      <c r="A674" s="208"/>
      <c r="B674" s="208"/>
      <c r="C674" s="207"/>
      <c r="D674" s="216"/>
      <c r="E674" s="208"/>
      <c r="F674" s="208"/>
      <c r="G674" s="208"/>
      <c r="H674" s="208"/>
      <c r="I674" s="208"/>
      <c r="K674" s="269"/>
      <c r="L674" s="270"/>
    </row>
    <row r="675" spans="1:12" s="268" customFormat="1" x14ac:dyDescent="0.3">
      <c r="A675" s="208"/>
      <c r="B675" s="208"/>
      <c r="C675" s="207"/>
      <c r="D675" s="216"/>
      <c r="E675" s="208"/>
      <c r="F675" s="208"/>
      <c r="G675" s="208"/>
      <c r="H675" s="208"/>
      <c r="I675" s="208"/>
      <c r="K675" s="269"/>
      <c r="L675" s="270"/>
    </row>
    <row r="676" spans="1:12" s="268" customFormat="1" x14ac:dyDescent="0.3">
      <c r="A676" s="208"/>
      <c r="B676" s="208"/>
      <c r="C676" s="207"/>
      <c r="D676" s="216"/>
      <c r="E676" s="208"/>
      <c r="F676" s="208"/>
      <c r="G676" s="208"/>
      <c r="H676" s="208"/>
      <c r="I676" s="208"/>
      <c r="K676" s="269"/>
      <c r="L676" s="270"/>
    </row>
    <row r="677" spans="1:12" s="268" customFormat="1" x14ac:dyDescent="0.3">
      <c r="A677" s="208"/>
      <c r="B677" s="208"/>
      <c r="C677" s="207"/>
      <c r="D677" s="216"/>
      <c r="E677" s="208"/>
      <c r="F677" s="208"/>
      <c r="G677" s="208"/>
      <c r="H677" s="208"/>
      <c r="I677" s="208"/>
      <c r="K677" s="269"/>
      <c r="L677" s="270"/>
    </row>
    <row r="678" spans="1:12" s="268" customFormat="1" x14ac:dyDescent="0.3">
      <c r="A678" s="208"/>
      <c r="B678" s="208"/>
      <c r="C678" s="207"/>
      <c r="D678" s="216"/>
      <c r="E678" s="208"/>
      <c r="F678" s="208"/>
      <c r="G678" s="208"/>
      <c r="H678" s="208"/>
      <c r="I678" s="208"/>
      <c r="K678" s="269"/>
      <c r="L678" s="270"/>
    </row>
    <row r="679" spans="1:12" s="268" customFormat="1" x14ac:dyDescent="0.3">
      <c r="A679" s="208"/>
      <c r="B679" s="208"/>
      <c r="C679" s="207"/>
      <c r="D679" s="216"/>
      <c r="E679" s="208"/>
      <c r="F679" s="208"/>
      <c r="G679" s="208"/>
      <c r="H679" s="208"/>
      <c r="I679" s="208"/>
      <c r="K679" s="269"/>
      <c r="L679" s="270"/>
    </row>
    <row r="680" spans="1:12" s="268" customFormat="1" x14ac:dyDescent="0.3">
      <c r="A680" s="208"/>
      <c r="B680" s="208"/>
      <c r="C680" s="207"/>
      <c r="D680" s="216"/>
      <c r="E680" s="208"/>
      <c r="F680" s="208"/>
      <c r="G680" s="208"/>
      <c r="H680" s="208"/>
      <c r="I680" s="208"/>
      <c r="K680" s="269"/>
      <c r="L680" s="270"/>
    </row>
    <row r="681" spans="1:12" s="268" customFormat="1" x14ac:dyDescent="0.3">
      <c r="A681" s="208"/>
      <c r="B681" s="208"/>
      <c r="C681" s="207"/>
      <c r="D681" s="216"/>
      <c r="E681" s="208"/>
      <c r="F681" s="208"/>
      <c r="G681" s="208"/>
      <c r="H681" s="208"/>
      <c r="I681" s="208"/>
      <c r="K681" s="269"/>
      <c r="L681" s="270"/>
    </row>
    <row r="682" spans="1:12" s="268" customFormat="1" x14ac:dyDescent="0.3">
      <c r="A682" s="208"/>
      <c r="B682" s="208"/>
      <c r="C682" s="207"/>
      <c r="D682" s="216"/>
      <c r="E682" s="208"/>
      <c r="F682" s="208"/>
      <c r="G682" s="208"/>
      <c r="H682" s="208"/>
      <c r="I682" s="208"/>
      <c r="K682" s="269"/>
      <c r="L682" s="270"/>
    </row>
    <row r="683" spans="1:12" s="268" customFormat="1" x14ac:dyDescent="0.3">
      <c r="A683" s="208"/>
      <c r="B683" s="208"/>
      <c r="C683" s="207"/>
      <c r="D683" s="216"/>
      <c r="E683" s="208"/>
      <c r="F683" s="208"/>
      <c r="G683" s="208"/>
      <c r="H683" s="208"/>
      <c r="I683" s="208"/>
      <c r="K683" s="269"/>
      <c r="L683" s="270"/>
    </row>
    <row r="684" spans="1:12" s="268" customFormat="1" x14ac:dyDescent="0.3">
      <c r="A684" s="208"/>
      <c r="B684" s="208"/>
      <c r="C684" s="207"/>
      <c r="D684" s="216"/>
      <c r="E684" s="208"/>
      <c r="F684" s="208"/>
      <c r="G684" s="208"/>
      <c r="H684" s="208"/>
      <c r="I684" s="208"/>
      <c r="K684" s="269"/>
      <c r="L684" s="270"/>
    </row>
    <row r="685" spans="1:12" s="268" customFormat="1" x14ac:dyDescent="0.3">
      <c r="A685" s="208"/>
      <c r="B685" s="208"/>
      <c r="C685" s="207"/>
      <c r="D685" s="216"/>
      <c r="E685" s="208"/>
      <c r="F685" s="208"/>
      <c r="G685" s="208"/>
      <c r="H685" s="208"/>
      <c r="I685" s="208"/>
      <c r="K685" s="269"/>
      <c r="L685" s="270"/>
    </row>
    <row r="686" spans="1:12" s="268" customFormat="1" x14ac:dyDescent="0.3">
      <c r="A686" s="208"/>
      <c r="B686" s="208"/>
      <c r="C686" s="207"/>
      <c r="D686" s="216"/>
      <c r="E686" s="208"/>
      <c r="F686" s="208"/>
      <c r="G686" s="208"/>
      <c r="H686" s="208"/>
      <c r="I686" s="208"/>
      <c r="K686" s="269"/>
      <c r="L686" s="270"/>
    </row>
    <row r="687" spans="1:12" s="268" customFormat="1" x14ac:dyDescent="0.3">
      <c r="A687" s="208"/>
      <c r="B687" s="208"/>
      <c r="C687" s="207"/>
      <c r="D687" s="216"/>
      <c r="E687" s="208"/>
      <c r="F687" s="208"/>
      <c r="G687" s="208"/>
      <c r="H687" s="208"/>
      <c r="I687" s="208"/>
      <c r="K687" s="269"/>
      <c r="L687" s="270"/>
    </row>
    <row r="688" spans="1:12" s="268" customFormat="1" x14ac:dyDescent="0.3">
      <c r="A688" s="208"/>
      <c r="B688" s="208"/>
      <c r="C688" s="207"/>
      <c r="D688" s="216"/>
      <c r="E688" s="208"/>
      <c r="F688" s="208"/>
      <c r="G688" s="208"/>
      <c r="H688" s="208"/>
      <c r="I688" s="208"/>
      <c r="K688" s="269"/>
      <c r="L688" s="270"/>
    </row>
    <row r="689" spans="1:12" s="268" customFormat="1" x14ac:dyDescent="0.3">
      <c r="A689" s="208"/>
      <c r="B689" s="208"/>
      <c r="C689" s="207"/>
      <c r="D689" s="216"/>
      <c r="E689" s="208"/>
      <c r="F689" s="208"/>
      <c r="G689" s="208"/>
      <c r="H689" s="208"/>
      <c r="I689" s="208"/>
      <c r="K689" s="269"/>
      <c r="L689" s="270"/>
    </row>
    <row r="690" spans="1:12" s="268" customFormat="1" x14ac:dyDescent="0.3">
      <c r="A690" s="208"/>
      <c r="B690" s="208"/>
      <c r="C690" s="207"/>
      <c r="D690" s="216"/>
      <c r="E690" s="208"/>
      <c r="F690" s="208"/>
      <c r="G690" s="208"/>
      <c r="H690" s="208"/>
      <c r="I690" s="208"/>
      <c r="K690" s="269"/>
      <c r="L690" s="270"/>
    </row>
    <row r="691" spans="1:12" s="268" customFormat="1" x14ac:dyDescent="0.3">
      <c r="A691" s="208"/>
      <c r="B691" s="208"/>
      <c r="C691" s="207"/>
      <c r="D691" s="216"/>
      <c r="E691" s="208"/>
      <c r="F691" s="208"/>
      <c r="G691" s="208"/>
      <c r="H691" s="208"/>
      <c r="I691" s="208"/>
      <c r="K691" s="269"/>
      <c r="L691" s="270"/>
    </row>
    <row r="692" spans="1:12" s="268" customFormat="1" x14ac:dyDescent="0.3">
      <c r="A692" s="208"/>
      <c r="B692" s="208"/>
      <c r="C692" s="207"/>
      <c r="D692" s="216"/>
      <c r="E692" s="208"/>
      <c r="F692" s="208"/>
      <c r="G692" s="208"/>
      <c r="H692" s="208"/>
      <c r="I692" s="208"/>
      <c r="K692" s="269"/>
      <c r="L692" s="270"/>
    </row>
    <row r="693" spans="1:12" s="268" customFormat="1" x14ac:dyDescent="0.3">
      <c r="A693" s="208"/>
      <c r="B693" s="208"/>
      <c r="C693" s="207"/>
      <c r="D693" s="216"/>
      <c r="E693" s="208"/>
      <c r="F693" s="208"/>
      <c r="G693" s="208"/>
      <c r="H693" s="208"/>
      <c r="I693" s="208"/>
      <c r="K693" s="269"/>
      <c r="L693" s="270"/>
    </row>
    <row r="694" spans="1:12" s="268" customFormat="1" x14ac:dyDescent="0.3">
      <c r="A694" s="208"/>
      <c r="B694" s="208"/>
      <c r="C694" s="207"/>
      <c r="D694" s="216"/>
      <c r="E694" s="208"/>
      <c r="F694" s="208"/>
      <c r="G694" s="208"/>
      <c r="H694" s="208"/>
      <c r="I694" s="208"/>
      <c r="K694" s="269"/>
      <c r="L694" s="270"/>
    </row>
    <row r="695" spans="1:12" s="268" customFormat="1" x14ac:dyDescent="0.3">
      <c r="A695" s="208"/>
      <c r="B695" s="208"/>
      <c r="C695" s="207"/>
      <c r="D695" s="216"/>
      <c r="E695" s="208"/>
      <c r="F695" s="208"/>
      <c r="G695" s="208"/>
      <c r="H695" s="208"/>
      <c r="I695" s="208"/>
      <c r="K695" s="269"/>
      <c r="L695" s="270"/>
    </row>
    <row r="696" spans="1:12" s="268" customFormat="1" x14ac:dyDescent="0.3">
      <c r="A696" s="208"/>
      <c r="B696" s="208"/>
      <c r="C696" s="207"/>
      <c r="D696" s="216"/>
      <c r="E696" s="208"/>
      <c r="F696" s="208"/>
      <c r="G696" s="208"/>
      <c r="H696" s="208"/>
      <c r="I696" s="208"/>
      <c r="K696" s="269"/>
      <c r="L696" s="270"/>
    </row>
    <row r="697" spans="1:12" s="268" customFormat="1" x14ac:dyDescent="0.3">
      <c r="A697" s="208"/>
      <c r="B697" s="208"/>
      <c r="C697" s="207"/>
      <c r="D697" s="216"/>
      <c r="E697" s="208"/>
      <c r="F697" s="208"/>
      <c r="G697" s="208"/>
      <c r="H697" s="208"/>
      <c r="I697" s="208"/>
      <c r="K697" s="269"/>
      <c r="L697" s="270"/>
    </row>
    <row r="698" spans="1:12" s="268" customFormat="1" x14ac:dyDescent="0.3">
      <c r="A698" s="208"/>
      <c r="B698" s="208"/>
      <c r="C698" s="207"/>
      <c r="D698" s="216"/>
      <c r="E698" s="208"/>
      <c r="F698" s="208"/>
      <c r="G698" s="208"/>
      <c r="H698" s="208"/>
      <c r="I698" s="208"/>
      <c r="K698" s="269"/>
      <c r="L698" s="270"/>
    </row>
    <row r="699" spans="1:12" s="268" customFormat="1" x14ac:dyDescent="0.3">
      <c r="A699" s="208"/>
      <c r="B699" s="208"/>
      <c r="C699" s="207"/>
      <c r="D699" s="216"/>
      <c r="E699" s="208"/>
      <c r="F699" s="208"/>
      <c r="G699" s="208"/>
      <c r="H699" s="208"/>
      <c r="I699" s="208"/>
      <c r="K699" s="269"/>
      <c r="L699" s="270"/>
    </row>
    <row r="700" spans="1:12" s="268" customFormat="1" x14ac:dyDescent="0.3">
      <c r="A700" s="208"/>
      <c r="B700" s="208"/>
      <c r="C700" s="207"/>
      <c r="D700" s="216"/>
      <c r="E700" s="208"/>
      <c r="F700" s="208"/>
      <c r="G700" s="208"/>
      <c r="H700" s="208"/>
      <c r="I700" s="208"/>
      <c r="K700" s="269"/>
      <c r="L700" s="270"/>
    </row>
    <row r="701" spans="1:12" s="268" customFormat="1" x14ac:dyDescent="0.3">
      <c r="A701" s="208"/>
      <c r="B701" s="208"/>
      <c r="C701" s="207"/>
      <c r="D701" s="216"/>
      <c r="E701" s="208"/>
      <c r="F701" s="208"/>
      <c r="G701" s="208"/>
      <c r="H701" s="208"/>
      <c r="I701" s="208"/>
      <c r="K701" s="269"/>
      <c r="L701" s="270"/>
    </row>
    <row r="702" spans="1:12" s="268" customFormat="1" x14ac:dyDescent="0.3">
      <c r="A702" s="208"/>
      <c r="B702" s="208"/>
      <c r="C702" s="207"/>
      <c r="D702" s="216"/>
      <c r="E702" s="208"/>
      <c r="F702" s="208"/>
      <c r="G702" s="208"/>
      <c r="H702" s="208"/>
      <c r="I702" s="208"/>
      <c r="K702" s="269"/>
      <c r="L702" s="270"/>
    </row>
    <row r="703" spans="1:12" s="268" customFormat="1" x14ac:dyDescent="0.3">
      <c r="A703" s="208"/>
      <c r="B703" s="208"/>
      <c r="C703" s="207"/>
      <c r="D703" s="216"/>
      <c r="E703" s="208"/>
      <c r="F703" s="208"/>
      <c r="G703" s="208"/>
      <c r="H703" s="208"/>
      <c r="I703" s="208"/>
      <c r="K703" s="269"/>
      <c r="L703" s="270"/>
    </row>
    <row r="704" spans="1:12" s="268" customFormat="1" x14ac:dyDescent="0.3">
      <c r="A704" s="208"/>
      <c r="B704" s="208"/>
      <c r="C704" s="207"/>
      <c r="D704" s="216"/>
      <c r="E704" s="208"/>
      <c r="F704" s="208"/>
      <c r="G704" s="208"/>
      <c r="H704" s="208"/>
      <c r="I704" s="208"/>
      <c r="K704" s="269"/>
      <c r="L704" s="270"/>
    </row>
    <row r="705" spans="1:12" s="268" customFormat="1" x14ac:dyDescent="0.3">
      <c r="A705" s="208"/>
      <c r="B705" s="208"/>
      <c r="C705" s="207"/>
      <c r="D705" s="216"/>
      <c r="E705" s="208"/>
      <c r="F705" s="208"/>
      <c r="G705" s="208"/>
      <c r="H705" s="208"/>
      <c r="I705" s="208"/>
      <c r="K705" s="269"/>
      <c r="L705" s="270"/>
    </row>
    <row r="706" spans="1:12" s="268" customFormat="1" x14ac:dyDescent="0.3">
      <c r="A706" s="208"/>
      <c r="B706" s="208"/>
      <c r="C706" s="207"/>
      <c r="D706" s="216"/>
      <c r="E706" s="208"/>
      <c r="F706" s="208"/>
      <c r="G706" s="208"/>
      <c r="H706" s="208"/>
      <c r="I706" s="208"/>
      <c r="K706" s="269"/>
      <c r="L706" s="270"/>
    </row>
    <row r="707" spans="1:12" s="268" customFormat="1" x14ac:dyDescent="0.3">
      <c r="A707" s="208"/>
      <c r="B707" s="208"/>
      <c r="C707" s="207"/>
      <c r="D707" s="216"/>
      <c r="E707" s="208"/>
      <c r="F707" s="208"/>
      <c r="G707" s="208"/>
      <c r="H707" s="208"/>
      <c r="I707" s="208"/>
      <c r="K707" s="269"/>
      <c r="L707" s="270"/>
    </row>
    <row r="708" spans="1:12" s="268" customFormat="1" x14ac:dyDescent="0.3">
      <c r="A708" s="208"/>
      <c r="B708" s="208"/>
      <c r="C708" s="207"/>
      <c r="D708" s="216"/>
      <c r="E708" s="208"/>
      <c r="F708" s="208"/>
      <c r="G708" s="208"/>
      <c r="H708" s="208"/>
      <c r="I708" s="208"/>
      <c r="K708" s="269"/>
      <c r="L708" s="270"/>
    </row>
    <row r="709" spans="1:12" s="268" customFormat="1" x14ac:dyDescent="0.3">
      <c r="A709" s="208"/>
      <c r="B709" s="208"/>
      <c r="C709" s="207"/>
      <c r="D709" s="216"/>
      <c r="E709" s="208"/>
      <c r="F709" s="208"/>
      <c r="G709" s="208"/>
      <c r="H709" s="208"/>
      <c r="I709" s="208"/>
      <c r="K709" s="269"/>
      <c r="L709" s="270"/>
    </row>
    <row r="710" spans="1:12" s="268" customFormat="1" x14ac:dyDescent="0.3">
      <c r="A710" s="208"/>
      <c r="B710" s="208"/>
      <c r="C710" s="207"/>
      <c r="D710" s="216"/>
      <c r="E710" s="208"/>
      <c r="F710" s="208"/>
      <c r="G710" s="208"/>
      <c r="H710" s="208"/>
      <c r="I710" s="208"/>
      <c r="K710" s="269"/>
      <c r="L710" s="270"/>
    </row>
    <row r="711" spans="1:12" s="268" customFormat="1" x14ac:dyDescent="0.3">
      <c r="A711" s="208"/>
      <c r="B711" s="208"/>
      <c r="C711" s="207"/>
      <c r="D711" s="216"/>
      <c r="E711" s="208"/>
      <c r="F711" s="208"/>
      <c r="G711" s="208"/>
      <c r="H711" s="208"/>
      <c r="I711" s="208"/>
      <c r="K711" s="269"/>
      <c r="L711" s="270"/>
    </row>
    <row r="712" spans="1:12" s="268" customFormat="1" x14ac:dyDescent="0.3">
      <c r="A712" s="208"/>
      <c r="B712" s="208"/>
      <c r="C712" s="207"/>
      <c r="D712" s="216"/>
      <c r="E712" s="208"/>
      <c r="F712" s="208"/>
      <c r="G712" s="208"/>
      <c r="H712" s="208"/>
      <c r="I712" s="208"/>
      <c r="K712" s="269"/>
      <c r="L712" s="270"/>
    </row>
    <row r="713" spans="1:12" s="268" customFormat="1" x14ac:dyDescent="0.3">
      <c r="A713" s="208"/>
      <c r="B713" s="208"/>
      <c r="C713" s="207"/>
      <c r="D713" s="216"/>
      <c r="E713" s="208"/>
      <c r="F713" s="208"/>
      <c r="G713" s="208"/>
      <c r="H713" s="208"/>
      <c r="I713" s="208"/>
      <c r="K713" s="269"/>
      <c r="L713" s="270"/>
    </row>
    <row r="714" spans="1:12" s="268" customFormat="1" x14ac:dyDescent="0.3">
      <c r="A714" s="208"/>
      <c r="B714" s="208"/>
      <c r="C714" s="207"/>
      <c r="D714" s="216"/>
      <c r="E714" s="208"/>
      <c r="F714" s="208"/>
      <c r="G714" s="208"/>
      <c r="H714" s="208"/>
      <c r="I714" s="208"/>
      <c r="K714" s="269"/>
      <c r="L714" s="270"/>
    </row>
    <row r="715" spans="1:12" s="268" customFormat="1" x14ac:dyDescent="0.3">
      <c r="A715" s="208"/>
      <c r="B715" s="208"/>
      <c r="C715" s="207"/>
      <c r="D715" s="216"/>
      <c r="E715" s="208"/>
      <c r="F715" s="208"/>
      <c r="G715" s="208"/>
      <c r="H715" s="208"/>
      <c r="I715" s="208"/>
      <c r="K715" s="269"/>
      <c r="L715" s="270"/>
    </row>
    <row r="716" spans="1:12" s="268" customFormat="1" x14ac:dyDescent="0.3">
      <c r="A716" s="208"/>
      <c r="B716" s="208"/>
      <c r="C716" s="207"/>
      <c r="D716" s="216"/>
      <c r="E716" s="208"/>
      <c r="F716" s="208"/>
      <c r="G716" s="208"/>
      <c r="H716" s="208"/>
      <c r="I716" s="208"/>
      <c r="K716" s="269"/>
      <c r="L716" s="270"/>
    </row>
    <row r="717" spans="1:12" s="268" customFormat="1" x14ac:dyDescent="0.3">
      <c r="A717" s="208"/>
      <c r="B717" s="208"/>
      <c r="C717" s="207"/>
      <c r="D717" s="216"/>
      <c r="E717" s="208"/>
      <c r="F717" s="208"/>
      <c r="G717" s="208"/>
      <c r="H717" s="208"/>
      <c r="I717" s="208"/>
      <c r="K717" s="269"/>
      <c r="L717" s="270"/>
    </row>
    <row r="718" spans="1:12" s="268" customFormat="1" x14ac:dyDescent="0.3">
      <c r="A718" s="208"/>
      <c r="B718" s="208"/>
      <c r="C718" s="207"/>
      <c r="D718" s="216"/>
      <c r="E718" s="208"/>
      <c r="F718" s="208"/>
      <c r="G718" s="208"/>
      <c r="H718" s="208"/>
      <c r="I718" s="208"/>
      <c r="K718" s="269"/>
      <c r="L718" s="270"/>
    </row>
    <row r="719" spans="1:12" s="268" customFormat="1" x14ac:dyDescent="0.3">
      <c r="A719" s="208"/>
      <c r="B719" s="208"/>
      <c r="C719" s="207"/>
      <c r="D719" s="216"/>
      <c r="E719" s="208"/>
      <c r="F719" s="208"/>
      <c r="G719" s="208"/>
      <c r="H719" s="208"/>
      <c r="I719" s="208"/>
      <c r="K719" s="269"/>
      <c r="L719" s="270"/>
    </row>
    <row r="720" spans="1:12" s="268" customFormat="1" x14ac:dyDescent="0.3">
      <c r="A720" s="208"/>
      <c r="B720" s="208"/>
      <c r="C720" s="207"/>
      <c r="D720" s="216"/>
      <c r="E720" s="208"/>
      <c r="F720" s="208"/>
      <c r="G720" s="208"/>
      <c r="H720" s="208"/>
      <c r="I720" s="208"/>
      <c r="K720" s="269"/>
      <c r="L720" s="270"/>
    </row>
    <row r="721" spans="1:12" s="268" customFormat="1" x14ac:dyDescent="0.3">
      <c r="A721" s="208"/>
      <c r="B721" s="208"/>
      <c r="C721" s="207"/>
      <c r="D721" s="216"/>
      <c r="E721" s="208"/>
      <c r="F721" s="208"/>
      <c r="G721" s="208"/>
      <c r="H721" s="208"/>
      <c r="I721" s="208"/>
      <c r="K721" s="269"/>
      <c r="L721" s="270"/>
    </row>
    <row r="722" spans="1:12" s="268" customFormat="1" x14ac:dyDescent="0.3">
      <c r="A722" s="208"/>
      <c r="B722" s="208"/>
      <c r="C722" s="207"/>
      <c r="D722" s="216"/>
      <c r="E722" s="208"/>
      <c r="F722" s="208"/>
      <c r="G722" s="208"/>
      <c r="H722" s="208"/>
      <c r="I722" s="208"/>
      <c r="K722" s="269"/>
      <c r="L722" s="270"/>
    </row>
    <row r="723" spans="1:12" s="268" customFormat="1" x14ac:dyDescent="0.3">
      <c r="A723" s="208"/>
      <c r="B723" s="208"/>
      <c r="C723" s="207"/>
      <c r="D723" s="216"/>
      <c r="E723" s="208"/>
      <c r="F723" s="208"/>
      <c r="G723" s="208"/>
      <c r="H723" s="208"/>
      <c r="I723" s="208"/>
      <c r="K723" s="269"/>
      <c r="L723" s="270"/>
    </row>
    <row r="724" spans="1:12" s="268" customFormat="1" x14ac:dyDescent="0.3">
      <c r="A724" s="208"/>
      <c r="B724" s="208"/>
      <c r="C724" s="207"/>
      <c r="D724" s="216"/>
      <c r="E724" s="208"/>
      <c r="F724" s="208"/>
      <c r="G724" s="208"/>
      <c r="H724" s="208"/>
      <c r="I724" s="208"/>
      <c r="K724" s="269"/>
      <c r="L724" s="270"/>
    </row>
    <row r="725" spans="1:12" s="268" customFormat="1" x14ac:dyDescent="0.3">
      <c r="A725" s="208"/>
      <c r="B725" s="208"/>
      <c r="C725" s="207"/>
      <c r="D725" s="216"/>
      <c r="E725" s="208"/>
      <c r="F725" s="208"/>
      <c r="G725" s="208"/>
      <c r="H725" s="208"/>
      <c r="I725" s="208"/>
      <c r="K725" s="269"/>
      <c r="L725" s="270"/>
    </row>
    <row r="726" spans="1:12" s="268" customFormat="1" x14ac:dyDescent="0.3">
      <c r="A726" s="208"/>
      <c r="B726" s="208"/>
      <c r="C726" s="207"/>
      <c r="D726" s="216"/>
      <c r="E726" s="208"/>
      <c r="F726" s="208"/>
      <c r="G726" s="208"/>
      <c r="H726" s="208"/>
      <c r="I726" s="208"/>
      <c r="K726" s="269"/>
      <c r="L726" s="270"/>
    </row>
    <row r="727" spans="1:12" s="268" customFormat="1" x14ac:dyDescent="0.3">
      <c r="A727" s="208"/>
      <c r="B727" s="208"/>
      <c r="C727" s="207"/>
      <c r="D727" s="216"/>
      <c r="E727" s="208"/>
      <c r="F727" s="208"/>
      <c r="G727" s="208"/>
      <c r="H727" s="208"/>
      <c r="I727" s="208"/>
      <c r="K727" s="269"/>
      <c r="L727" s="270"/>
    </row>
    <row r="728" spans="1:12" s="268" customFormat="1" x14ac:dyDescent="0.3">
      <c r="A728" s="208"/>
      <c r="B728" s="208"/>
      <c r="C728" s="207"/>
      <c r="D728" s="216"/>
      <c r="E728" s="208"/>
      <c r="F728" s="208"/>
      <c r="G728" s="208"/>
      <c r="H728" s="208"/>
      <c r="I728" s="208"/>
      <c r="K728" s="269"/>
      <c r="L728" s="270"/>
    </row>
    <row r="729" spans="1:12" s="268" customFormat="1" x14ac:dyDescent="0.3">
      <c r="A729" s="208"/>
      <c r="B729" s="208"/>
      <c r="C729" s="207"/>
      <c r="D729" s="216"/>
      <c r="E729" s="208"/>
      <c r="F729" s="208"/>
      <c r="G729" s="208"/>
      <c r="H729" s="208"/>
      <c r="I729" s="208"/>
      <c r="K729" s="269"/>
      <c r="L729" s="270"/>
    </row>
    <row r="730" spans="1:12" s="268" customFormat="1" x14ac:dyDescent="0.3">
      <c r="A730" s="208"/>
      <c r="B730" s="208"/>
      <c r="C730" s="207"/>
      <c r="D730" s="216"/>
      <c r="E730" s="208"/>
      <c r="F730" s="208"/>
      <c r="G730" s="208"/>
      <c r="H730" s="208"/>
      <c r="I730" s="208"/>
      <c r="K730" s="269"/>
      <c r="L730" s="270"/>
    </row>
    <row r="731" spans="1:12" s="268" customFormat="1" x14ac:dyDescent="0.3">
      <c r="A731" s="208"/>
      <c r="B731" s="208"/>
      <c r="C731" s="207"/>
      <c r="D731" s="216"/>
      <c r="E731" s="208"/>
      <c r="F731" s="208"/>
      <c r="G731" s="208"/>
      <c r="H731" s="208"/>
      <c r="I731" s="208"/>
      <c r="K731" s="269"/>
      <c r="L731" s="270"/>
    </row>
    <row r="732" spans="1:12" s="268" customFormat="1" x14ac:dyDescent="0.3">
      <c r="A732" s="208"/>
      <c r="B732" s="208"/>
      <c r="C732" s="207"/>
      <c r="D732" s="216"/>
      <c r="E732" s="208"/>
      <c r="F732" s="208"/>
      <c r="G732" s="208"/>
      <c r="H732" s="208"/>
      <c r="I732" s="208"/>
      <c r="K732" s="269"/>
      <c r="L732" s="270"/>
    </row>
    <row r="733" spans="1:12" s="268" customFormat="1" x14ac:dyDescent="0.3">
      <c r="A733" s="208"/>
      <c r="B733" s="208"/>
      <c r="C733" s="207"/>
      <c r="D733" s="216"/>
      <c r="E733" s="208"/>
      <c r="F733" s="208"/>
      <c r="G733" s="208"/>
      <c r="H733" s="208"/>
      <c r="I733" s="208"/>
      <c r="K733" s="269"/>
      <c r="L733" s="270"/>
    </row>
    <row r="734" spans="1:12" s="268" customFormat="1" x14ac:dyDescent="0.3">
      <c r="A734" s="208"/>
      <c r="B734" s="208"/>
      <c r="C734" s="207"/>
      <c r="D734" s="216"/>
      <c r="E734" s="208"/>
      <c r="F734" s="208"/>
      <c r="G734" s="208"/>
      <c r="H734" s="208"/>
      <c r="I734" s="208"/>
      <c r="K734" s="269"/>
      <c r="L734" s="270"/>
    </row>
    <row r="735" spans="1:12" s="268" customFormat="1" x14ac:dyDescent="0.3">
      <c r="A735" s="208"/>
      <c r="B735" s="208"/>
      <c r="C735" s="207"/>
      <c r="D735" s="216"/>
      <c r="E735" s="208"/>
      <c r="F735" s="208"/>
      <c r="G735" s="208"/>
      <c r="H735" s="208"/>
      <c r="I735" s="208"/>
      <c r="K735" s="269"/>
      <c r="L735" s="270"/>
    </row>
    <row r="736" spans="1:12" s="268" customFormat="1" x14ac:dyDescent="0.3">
      <c r="A736" s="208"/>
      <c r="B736" s="208"/>
      <c r="C736" s="207"/>
      <c r="D736" s="216"/>
      <c r="E736" s="208"/>
      <c r="F736" s="208"/>
      <c r="G736" s="208"/>
      <c r="H736" s="208"/>
      <c r="I736" s="208"/>
      <c r="K736" s="269"/>
      <c r="L736" s="270"/>
    </row>
    <row r="737" spans="1:12" s="268" customFormat="1" x14ac:dyDescent="0.3">
      <c r="A737" s="208"/>
      <c r="B737" s="208"/>
      <c r="C737" s="207"/>
      <c r="D737" s="216"/>
      <c r="E737" s="208"/>
      <c r="F737" s="208"/>
      <c r="G737" s="208"/>
      <c r="H737" s="208"/>
      <c r="I737" s="208"/>
      <c r="K737" s="269"/>
      <c r="L737" s="270"/>
    </row>
    <row r="738" spans="1:12" s="268" customFormat="1" x14ac:dyDescent="0.3">
      <c r="A738" s="208"/>
      <c r="B738" s="208"/>
      <c r="C738" s="207"/>
      <c r="D738" s="216"/>
      <c r="E738" s="208"/>
      <c r="F738" s="208"/>
      <c r="G738" s="208"/>
      <c r="H738" s="208"/>
      <c r="I738" s="208"/>
      <c r="K738" s="269"/>
      <c r="L738" s="270"/>
    </row>
    <row r="739" spans="1:12" s="268" customFormat="1" x14ac:dyDescent="0.3">
      <c r="A739" s="208"/>
      <c r="B739" s="208"/>
      <c r="C739" s="207"/>
      <c r="D739" s="216"/>
      <c r="E739" s="208"/>
      <c r="F739" s="208"/>
      <c r="G739" s="208"/>
      <c r="H739" s="208"/>
      <c r="I739" s="208"/>
      <c r="K739" s="269"/>
      <c r="L739" s="270"/>
    </row>
    <row r="740" spans="1:12" s="268" customFormat="1" x14ac:dyDescent="0.3">
      <c r="A740" s="208"/>
      <c r="B740" s="208"/>
      <c r="C740" s="207"/>
      <c r="D740" s="216"/>
      <c r="E740" s="208"/>
      <c r="F740" s="208"/>
      <c r="G740" s="208"/>
      <c r="H740" s="208"/>
      <c r="I740" s="208"/>
      <c r="K740" s="269"/>
      <c r="L740" s="270"/>
    </row>
    <row r="741" spans="1:12" s="268" customFormat="1" x14ac:dyDescent="0.3">
      <c r="A741" s="208"/>
      <c r="B741" s="208"/>
      <c r="C741" s="207"/>
      <c r="D741" s="216"/>
      <c r="E741" s="208"/>
      <c r="F741" s="208"/>
      <c r="G741" s="208"/>
      <c r="H741" s="208"/>
      <c r="I741" s="208"/>
      <c r="K741" s="269"/>
      <c r="L741" s="270"/>
    </row>
    <row r="742" spans="1:12" s="268" customFormat="1" x14ac:dyDescent="0.3">
      <c r="A742" s="208"/>
      <c r="B742" s="208"/>
      <c r="C742" s="207"/>
      <c r="D742" s="216"/>
      <c r="E742" s="208"/>
      <c r="F742" s="208"/>
      <c r="G742" s="208"/>
      <c r="H742" s="208"/>
      <c r="I742" s="208"/>
      <c r="K742" s="269"/>
      <c r="L742" s="270"/>
    </row>
    <row r="743" spans="1:12" s="268" customFormat="1" x14ac:dyDescent="0.3">
      <c r="A743" s="208"/>
      <c r="B743" s="208"/>
      <c r="C743" s="207"/>
      <c r="D743" s="216"/>
      <c r="E743" s="208"/>
      <c r="F743" s="208"/>
      <c r="G743" s="208"/>
      <c r="H743" s="208"/>
      <c r="I743" s="208"/>
      <c r="K743" s="269"/>
      <c r="L743" s="270"/>
    </row>
    <row r="744" spans="1:12" s="268" customFormat="1" x14ac:dyDescent="0.3">
      <c r="A744" s="208"/>
      <c r="B744" s="208"/>
      <c r="C744" s="207"/>
      <c r="D744" s="216"/>
      <c r="E744" s="208"/>
      <c r="F744" s="208"/>
      <c r="G744" s="208"/>
      <c r="H744" s="208"/>
      <c r="I744" s="208"/>
      <c r="K744" s="269"/>
      <c r="L744" s="270"/>
    </row>
    <row r="745" spans="1:12" s="268" customFormat="1" x14ac:dyDescent="0.3">
      <c r="A745" s="208"/>
      <c r="B745" s="208"/>
      <c r="C745" s="207"/>
      <c r="D745" s="216"/>
      <c r="E745" s="208"/>
      <c r="F745" s="208"/>
      <c r="G745" s="208"/>
      <c r="H745" s="208"/>
      <c r="I745" s="208"/>
      <c r="K745" s="269"/>
      <c r="L745" s="270"/>
    </row>
    <row r="746" spans="1:12" s="268" customFormat="1" x14ac:dyDescent="0.3">
      <c r="A746" s="208"/>
      <c r="B746" s="208"/>
      <c r="C746" s="207"/>
      <c r="D746" s="216"/>
      <c r="E746" s="208"/>
      <c r="F746" s="208"/>
      <c r="G746" s="208"/>
      <c r="H746" s="208"/>
      <c r="I746" s="208"/>
      <c r="K746" s="269"/>
      <c r="L746" s="270"/>
    </row>
    <row r="747" spans="1:12" s="268" customFormat="1" x14ac:dyDescent="0.3">
      <c r="A747" s="208"/>
      <c r="B747" s="208"/>
      <c r="C747" s="207"/>
      <c r="D747" s="216"/>
      <c r="E747" s="208"/>
      <c r="F747" s="208"/>
      <c r="G747" s="208"/>
      <c r="H747" s="208"/>
      <c r="I747" s="208"/>
      <c r="K747" s="269"/>
      <c r="L747" s="270"/>
    </row>
    <row r="748" spans="1:12" s="268" customFormat="1" x14ac:dyDescent="0.3">
      <c r="A748" s="208"/>
      <c r="B748" s="208"/>
      <c r="C748" s="207"/>
      <c r="D748" s="216"/>
      <c r="E748" s="208"/>
      <c r="F748" s="208"/>
      <c r="G748" s="208"/>
      <c r="H748" s="208"/>
      <c r="I748" s="208"/>
      <c r="K748" s="269"/>
      <c r="L748" s="270"/>
    </row>
    <row r="749" spans="1:12" s="268" customFormat="1" x14ac:dyDescent="0.3">
      <c r="A749" s="208"/>
      <c r="B749" s="208"/>
      <c r="C749" s="207"/>
      <c r="D749" s="216"/>
      <c r="E749" s="208"/>
      <c r="F749" s="208"/>
      <c r="G749" s="208"/>
      <c r="H749" s="208"/>
      <c r="I749" s="208"/>
      <c r="K749" s="269"/>
      <c r="L749" s="270"/>
    </row>
    <row r="750" spans="1:12" s="268" customFormat="1" x14ac:dyDescent="0.3">
      <c r="A750" s="208"/>
      <c r="B750" s="208"/>
      <c r="C750" s="207"/>
      <c r="D750" s="216"/>
      <c r="E750" s="208"/>
      <c r="F750" s="208"/>
      <c r="G750" s="208"/>
      <c r="H750" s="208"/>
      <c r="I750" s="208"/>
      <c r="K750" s="269"/>
      <c r="L750" s="270"/>
    </row>
    <row r="751" spans="1:12" s="268" customFormat="1" x14ac:dyDescent="0.3">
      <c r="A751" s="208"/>
      <c r="B751" s="208"/>
      <c r="C751" s="207"/>
      <c r="D751" s="216"/>
      <c r="E751" s="208"/>
      <c r="F751" s="208"/>
      <c r="G751" s="208"/>
      <c r="H751" s="208"/>
      <c r="I751" s="208"/>
      <c r="K751" s="269"/>
      <c r="L751" s="270"/>
    </row>
    <row r="752" spans="1:12" s="268" customFormat="1" x14ac:dyDescent="0.3">
      <c r="A752" s="208"/>
      <c r="B752" s="208"/>
      <c r="C752" s="207"/>
      <c r="D752" s="216"/>
      <c r="E752" s="208"/>
      <c r="F752" s="208"/>
      <c r="G752" s="208"/>
      <c r="H752" s="208"/>
      <c r="I752" s="208"/>
      <c r="K752" s="269"/>
      <c r="L752" s="270"/>
    </row>
    <row r="753" spans="1:12" s="268" customFormat="1" x14ac:dyDescent="0.3">
      <c r="A753" s="208"/>
      <c r="B753" s="208"/>
      <c r="C753" s="207"/>
      <c r="D753" s="216"/>
      <c r="E753" s="208"/>
      <c r="F753" s="208"/>
      <c r="G753" s="208"/>
      <c r="H753" s="208"/>
      <c r="I753" s="208"/>
      <c r="K753" s="269"/>
      <c r="L753" s="270"/>
    </row>
    <row r="754" spans="1:12" s="268" customFormat="1" x14ac:dyDescent="0.3">
      <c r="A754" s="208"/>
      <c r="B754" s="208"/>
      <c r="C754" s="207"/>
      <c r="D754" s="216"/>
      <c r="E754" s="208"/>
      <c r="F754" s="208"/>
      <c r="G754" s="208"/>
      <c r="H754" s="208"/>
      <c r="I754" s="208"/>
      <c r="K754" s="269"/>
      <c r="L754" s="270"/>
    </row>
    <row r="755" spans="1:12" s="268" customFormat="1" x14ac:dyDescent="0.3">
      <c r="A755" s="208"/>
      <c r="B755" s="208"/>
      <c r="C755" s="207"/>
      <c r="D755" s="216"/>
      <c r="E755" s="208"/>
      <c r="F755" s="208"/>
      <c r="G755" s="208"/>
      <c r="H755" s="208"/>
      <c r="I755" s="208"/>
      <c r="K755" s="269"/>
      <c r="L755" s="270"/>
    </row>
    <row r="756" spans="1:12" s="268" customFormat="1" x14ac:dyDescent="0.3">
      <c r="A756" s="208"/>
      <c r="B756" s="208"/>
      <c r="C756" s="207"/>
      <c r="D756" s="216"/>
      <c r="E756" s="208"/>
      <c r="F756" s="208"/>
      <c r="G756" s="208"/>
      <c r="H756" s="208"/>
      <c r="I756" s="208"/>
      <c r="K756" s="269"/>
      <c r="L756" s="270"/>
    </row>
    <row r="757" spans="1:12" s="268" customFormat="1" x14ac:dyDescent="0.3">
      <c r="A757" s="208"/>
      <c r="B757" s="208"/>
      <c r="C757" s="207"/>
      <c r="D757" s="216"/>
      <c r="E757" s="208"/>
      <c r="F757" s="208"/>
      <c r="G757" s="208"/>
      <c r="H757" s="208"/>
      <c r="I757" s="208"/>
      <c r="K757" s="269"/>
      <c r="L757" s="270"/>
    </row>
    <row r="758" spans="1:12" s="268" customFormat="1" x14ac:dyDescent="0.3">
      <c r="A758" s="208"/>
      <c r="B758" s="208"/>
      <c r="C758" s="207"/>
      <c r="D758" s="216"/>
      <c r="E758" s="208"/>
      <c r="F758" s="208"/>
      <c r="G758" s="208"/>
      <c r="H758" s="208"/>
      <c r="I758" s="208"/>
      <c r="K758" s="269"/>
      <c r="L758" s="270"/>
    </row>
    <row r="759" spans="1:12" s="268" customFormat="1" x14ac:dyDescent="0.3">
      <c r="A759" s="208"/>
      <c r="B759" s="208"/>
      <c r="C759" s="207"/>
      <c r="D759" s="216"/>
      <c r="E759" s="208"/>
      <c r="F759" s="208"/>
      <c r="G759" s="208"/>
      <c r="H759" s="208"/>
      <c r="I759" s="208"/>
      <c r="K759" s="269"/>
      <c r="L759" s="270"/>
    </row>
    <row r="760" spans="1:12" s="268" customFormat="1" x14ac:dyDescent="0.3">
      <c r="A760" s="208"/>
      <c r="B760" s="208"/>
      <c r="C760" s="207"/>
      <c r="D760" s="216"/>
      <c r="E760" s="208"/>
      <c r="F760" s="208"/>
      <c r="G760" s="208"/>
      <c r="H760" s="208"/>
      <c r="I760" s="208"/>
      <c r="K760" s="269"/>
      <c r="L760" s="270"/>
    </row>
    <row r="761" spans="1:12" s="268" customFormat="1" x14ac:dyDescent="0.3">
      <c r="A761" s="208"/>
      <c r="B761" s="208"/>
      <c r="C761" s="207"/>
      <c r="D761" s="216"/>
      <c r="E761" s="208"/>
      <c r="F761" s="208"/>
      <c r="G761" s="208"/>
      <c r="H761" s="208"/>
      <c r="I761" s="208"/>
      <c r="K761" s="269"/>
      <c r="L761" s="270"/>
    </row>
    <row r="762" spans="1:12" s="268" customFormat="1" x14ac:dyDescent="0.3">
      <c r="A762" s="208"/>
      <c r="B762" s="208"/>
      <c r="C762" s="207"/>
      <c r="D762" s="216"/>
      <c r="E762" s="208"/>
      <c r="F762" s="208"/>
      <c r="G762" s="208"/>
      <c r="H762" s="208"/>
      <c r="I762" s="208"/>
      <c r="K762" s="269"/>
      <c r="L762" s="270"/>
    </row>
    <row r="763" spans="1:12" s="268" customFormat="1" x14ac:dyDescent="0.3">
      <c r="A763" s="208"/>
      <c r="B763" s="208"/>
      <c r="C763" s="207"/>
      <c r="D763" s="216"/>
      <c r="E763" s="208"/>
      <c r="F763" s="208"/>
      <c r="G763" s="208"/>
      <c r="H763" s="208"/>
      <c r="I763" s="208"/>
      <c r="K763" s="269"/>
      <c r="L763" s="270"/>
    </row>
    <row r="764" spans="1:12" s="268" customFormat="1" x14ac:dyDescent="0.3">
      <c r="A764" s="208"/>
      <c r="B764" s="208"/>
      <c r="C764" s="207"/>
      <c r="D764" s="216"/>
      <c r="E764" s="208"/>
      <c r="F764" s="208"/>
      <c r="G764" s="208"/>
      <c r="H764" s="208"/>
      <c r="I764" s="208"/>
      <c r="K764" s="269"/>
      <c r="L764" s="270"/>
    </row>
    <row r="765" spans="1:12" s="268" customFormat="1" x14ac:dyDescent="0.3">
      <c r="A765" s="208"/>
      <c r="B765" s="208"/>
      <c r="C765" s="207"/>
      <c r="D765" s="216"/>
      <c r="E765" s="208"/>
      <c r="F765" s="208"/>
      <c r="G765" s="208"/>
      <c r="H765" s="208"/>
      <c r="I765" s="208"/>
      <c r="K765" s="269"/>
      <c r="L765" s="270"/>
    </row>
    <row r="766" spans="1:12" s="268" customFormat="1" x14ac:dyDescent="0.3">
      <c r="A766" s="208"/>
      <c r="B766" s="208"/>
      <c r="C766" s="207"/>
      <c r="D766" s="216"/>
      <c r="E766" s="208"/>
      <c r="F766" s="208"/>
      <c r="G766" s="208"/>
      <c r="H766" s="208"/>
      <c r="I766" s="208"/>
      <c r="K766" s="269"/>
      <c r="L766" s="270"/>
    </row>
    <row r="767" spans="1:12" s="268" customFormat="1" x14ac:dyDescent="0.3">
      <c r="A767" s="208"/>
      <c r="B767" s="208"/>
      <c r="C767" s="207"/>
      <c r="D767" s="216"/>
      <c r="E767" s="208"/>
      <c r="F767" s="208"/>
      <c r="G767" s="208"/>
      <c r="H767" s="208"/>
      <c r="I767" s="208"/>
      <c r="K767" s="269"/>
      <c r="L767" s="270"/>
    </row>
    <row r="768" spans="1:12" s="268" customFormat="1" x14ac:dyDescent="0.3">
      <c r="A768" s="208"/>
      <c r="B768" s="208"/>
      <c r="C768" s="207"/>
      <c r="D768" s="216"/>
      <c r="E768" s="208"/>
      <c r="F768" s="208"/>
      <c r="G768" s="208"/>
      <c r="H768" s="208"/>
      <c r="I768" s="208"/>
      <c r="K768" s="269"/>
      <c r="L768" s="270"/>
    </row>
    <row r="769" spans="1:12" s="268" customFormat="1" x14ac:dyDescent="0.3">
      <c r="A769" s="208"/>
      <c r="B769" s="208"/>
      <c r="C769" s="207"/>
      <c r="D769" s="216"/>
      <c r="E769" s="208"/>
      <c r="F769" s="208"/>
      <c r="G769" s="208"/>
      <c r="H769" s="208"/>
      <c r="I769" s="208"/>
      <c r="K769" s="269"/>
      <c r="L769" s="270"/>
    </row>
    <row r="770" spans="1:12" s="268" customFormat="1" x14ac:dyDescent="0.3">
      <c r="A770" s="208"/>
      <c r="B770" s="208"/>
      <c r="C770" s="207"/>
      <c r="D770" s="216"/>
      <c r="E770" s="208"/>
      <c r="F770" s="208"/>
      <c r="G770" s="208"/>
      <c r="H770" s="208"/>
      <c r="I770" s="208"/>
      <c r="K770" s="269"/>
      <c r="L770" s="270"/>
    </row>
    <row r="771" spans="1:12" s="268" customFormat="1" x14ac:dyDescent="0.3">
      <c r="A771" s="208"/>
      <c r="B771" s="208"/>
      <c r="C771" s="207"/>
      <c r="D771" s="216"/>
      <c r="E771" s="208"/>
      <c r="F771" s="208"/>
      <c r="G771" s="208"/>
      <c r="H771" s="208"/>
      <c r="I771" s="208"/>
      <c r="K771" s="269"/>
      <c r="L771" s="270"/>
    </row>
    <row r="772" spans="1:12" s="268" customFormat="1" x14ac:dyDescent="0.3">
      <c r="A772" s="208"/>
      <c r="B772" s="208"/>
      <c r="C772" s="207"/>
      <c r="D772" s="216"/>
      <c r="E772" s="208"/>
      <c r="F772" s="208"/>
      <c r="G772" s="208"/>
      <c r="H772" s="208"/>
      <c r="I772" s="208"/>
      <c r="K772" s="269"/>
      <c r="L772" s="270"/>
    </row>
    <row r="773" spans="1:12" s="268" customFormat="1" x14ac:dyDescent="0.3">
      <c r="A773" s="208"/>
      <c r="B773" s="208"/>
      <c r="C773" s="207"/>
      <c r="D773" s="216"/>
      <c r="E773" s="208"/>
      <c r="F773" s="208"/>
      <c r="G773" s="208"/>
      <c r="H773" s="208"/>
      <c r="I773" s="208"/>
      <c r="K773" s="269"/>
      <c r="L773" s="270"/>
    </row>
    <row r="774" spans="1:12" s="268" customFormat="1" x14ac:dyDescent="0.3">
      <c r="A774" s="208"/>
      <c r="B774" s="208"/>
      <c r="C774" s="207"/>
      <c r="D774" s="216"/>
      <c r="E774" s="208"/>
      <c r="F774" s="208"/>
      <c r="G774" s="208"/>
      <c r="H774" s="208"/>
      <c r="I774" s="208"/>
      <c r="K774" s="269"/>
      <c r="L774" s="270"/>
    </row>
    <row r="775" spans="1:12" s="268" customFormat="1" x14ac:dyDescent="0.3">
      <c r="A775" s="208"/>
      <c r="B775" s="208"/>
      <c r="C775" s="207"/>
      <c r="D775" s="216"/>
      <c r="E775" s="208"/>
      <c r="F775" s="208"/>
      <c r="G775" s="208"/>
      <c r="H775" s="208"/>
      <c r="I775" s="208"/>
      <c r="K775" s="269"/>
      <c r="L775" s="270"/>
    </row>
    <row r="776" spans="1:12" s="268" customFormat="1" x14ac:dyDescent="0.3">
      <c r="A776" s="208"/>
      <c r="B776" s="208"/>
      <c r="C776" s="207"/>
      <c r="D776" s="216"/>
      <c r="E776" s="208"/>
      <c r="F776" s="208"/>
      <c r="G776" s="208"/>
      <c r="H776" s="208"/>
      <c r="I776" s="208"/>
      <c r="K776" s="269"/>
      <c r="L776" s="270"/>
    </row>
    <row r="777" spans="1:12" s="268" customFormat="1" x14ac:dyDescent="0.3">
      <c r="A777" s="208"/>
      <c r="B777" s="208"/>
      <c r="C777" s="207"/>
      <c r="D777" s="216"/>
      <c r="E777" s="208"/>
      <c r="F777" s="208"/>
      <c r="G777" s="208"/>
      <c r="H777" s="208"/>
      <c r="I777" s="208"/>
      <c r="K777" s="269"/>
      <c r="L777" s="270"/>
    </row>
    <row r="778" spans="1:12" s="268" customFormat="1" x14ac:dyDescent="0.3">
      <c r="A778" s="208"/>
      <c r="B778" s="208"/>
      <c r="C778" s="207"/>
      <c r="D778" s="216"/>
      <c r="E778" s="208"/>
      <c r="F778" s="208"/>
      <c r="G778" s="208"/>
      <c r="H778" s="208"/>
      <c r="I778" s="208"/>
      <c r="K778" s="269"/>
      <c r="L778" s="270"/>
    </row>
    <row r="779" spans="1:12" s="268" customFormat="1" x14ac:dyDescent="0.3">
      <c r="A779" s="208"/>
      <c r="B779" s="208"/>
      <c r="C779" s="207"/>
      <c r="D779" s="216"/>
      <c r="E779" s="208"/>
      <c r="F779" s="208"/>
      <c r="G779" s="208"/>
      <c r="H779" s="208"/>
      <c r="I779" s="208"/>
      <c r="K779" s="269"/>
      <c r="L779" s="270"/>
    </row>
    <row r="780" spans="1:12" s="268" customFormat="1" x14ac:dyDescent="0.3">
      <c r="A780" s="208"/>
      <c r="B780" s="208"/>
      <c r="C780" s="207"/>
      <c r="D780" s="216"/>
      <c r="E780" s="208"/>
      <c r="F780" s="208"/>
      <c r="G780" s="208"/>
      <c r="H780" s="208"/>
      <c r="I780" s="208"/>
      <c r="K780" s="269"/>
      <c r="L780" s="270"/>
    </row>
    <row r="781" spans="1:12" s="268" customFormat="1" x14ac:dyDescent="0.3">
      <c r="A781" s="208"/>
      <c r="B781" s="208"/>
      <c r="C781" s="207"/>
      <c r="D781" s="216"/>
      <c r="E781" s="208"/>
      <c r="F781" s="208"/>
      <c r="G781" s="208"/>
      <c r="H781" s="208"/>
      <c r="I781" s="208"/>
      <c r="K781" s="269"/>
      <c r="L781" s="270"/>
    </row>
    <row r="782" spans="1:12" s="268" customFormat="1" x14ac:dyDescent="0.3">
      <c r="A782" s="208"/>
      <c r="B782" s="208"/>
      <c r="C782" s="207"/>
      <c r="D782" s="216"/>
      <c r="E782" s="208"/>
      <c r="F782" s="208"/>
      <c r="G782" s="208"/>
      <c r="H782" s="208"/>
      <c r="I782" s="208"/>
      <c r="K782" s="269"/>
      <c r="L782" s="270"/>
    </row>
    <row r="783" spans="1:12" s="268" customFormat="1" x14ac:dyDescent="0.3">
      <c r="A783" s="208"/>
      <c r="B783" s="208"/>
      <c r="C783" s="207"/>
      <c r="D783" s="216"/>
      <c r="E783" s="208"/>
      <c r="F783" s="208"/>
      <c r="G783" s="208"/>
      <c r="H783" s="208"/>
      <c r="I783" s="208"/>
      <c r="K783" s="269"/>
      <c r="L783" s="270"/>
    </row>
    <row r="784" spans="1:12" s="268" customFormat="1" x14ac:dyDescent="0.3">
      <c r="A784" s="208"/>
      <c r="B784" s="208"/>
      <c r="C784" s="207"/>
      <c r="D784" s="216"/>
      <c r="E784" s="208"/>
      <c r="F784" s="208"/>
      <c r="G784" s="208"/>
      <c r="H784" s="208"/>
      <c r="I784" s="208"/>
      <c r="K784" s="269"/>
      <c r="L784" s="270"/>
    </row>
    <row r="785" spans="1:12" s="268" customFormat="1" x14ac:dyDescent="0.3">
      <c r="A785" s="208"/>
      <c r="B785" s="208"/>
      <c r="C785" s="207"/>
      <c r="D785" s="216"/>
      <c r="E785" s="208"/>
      <c r="F785" s="208"/>
      <c r="G785" s="208"/>
      <c r="H785" s="208"/>
      <c r="I785" s="208"/>
      <c r="K785" s="269"/>
      <c r="L785" s="270"/>
    </row>
    <row r="786" spans="1:12" s="268" customFormat="1" x14ac:dyDescent="0.3">
      <c r="A786" s="208"/>
      <c r="B786" s="208"/>
      <c r="C786" s="207"/>
      <c r="D786" s="216"/>
      <c r="E786" s="208"/>
      <c r="F786" s="208"/>
      <c r="G786" s="208"/>
      <c r="H786" s="208"/>
      <c r="I786" s="208"/>
      <c r="K786" s="269"/>
      <c r="L786" s="270"/>
    </row>
    <row r="787" spans="1:12" s="268" customFormat="1" x14ac:dyDescent="0.3">
      <c r="A787" s="208"/>
      <c r="B787" s="208"/>
      <c r="C787" s="207"/>
      <c r="D787" s="216"/>
      <c r="E787" s="208"/>
      <c r="F787" s="208"/>
      <c r="G787" s="208"/>
      <c r="H787" s="208"/>
      <c r="I787" s="208"/>
      <c r="K787" s="269"/>
      <c r="L787" s="270"/>
    </row>
    <row r="788" spans="1:12" s="268" customFormat="1" x14ac:dyDescent="0.3">
      <c r="A788" s="208"/>
      <c r="B788" s="208"/>
      <c r="C788" s="207"/>
      <c r="D788" s="216"/>
      <c r="E788" s="208"/>
      <c r="F788" s="208"/>
      <c r="G788" s="208"/>
      <c r="H788" s="208"/>
      <c r="I788" s="208"/>
      <c r="K788" s="269"/>
      <c r="L788" s="270"/>
    </row>
    <row r="789" spans="1:12" s="268" customFormat="1" x14ac:dyDescent="0.3">
      <c r="A789" s="208"/>
      <c r="B789" s="208"/>
      <c r="C789" s="207"/>
      <c r="D789" s="216"/>
      <c r="E789" s="208"/>
      <c r="F789" s="208"/>
      <c r="G789" s="208"/>
      <c r="H789" s="208"/>
      <c r="I789" s="208"/>
      <c r="K789" s="269"/>
      <c r="L789" s="270"/>
    </row>
    <row r="790" spans="1:12" s="268" customFormat="1" x14ac:dyDescent="0.3">
      <c r="A790" s="208"/>
      <c r="B790" s="208"/>
      <c r="C790" s="207"/>
      <c r="D790" s="216"/>
      <c r="E790" s="208"/>
      <c r="F790" s="208"/>
      <c r="G790" s="208"/>
      <c r="H790" s="208"/>
      <c r="I790" s="208"/>
      <c r="K790" s="269"/>
      <c r="L790" s="270"/>
    </row>
    <row r="791" spans="1:12" s="268" customFormat="1" x14ac:dyDescent="0.3">
      <c r="A791" s="208"/>
      <c r="B791" s="208"/>
      <c r="C791" s="207"/>
      <c r="D791" s="216"/>
      <c r="E791" s="208"/>
      <c r="F791" s="208"/>
      <c r="G791" s="208"/>
      <c r="H791" s="208"/>
      <c r="I791" s="208"/>
      <c r="K791" s="269"/>
      <c r="L791" s="270"/>
    </row>
    <row r="792" spans="1:12" s="268" customFormat="1" x14ac:dyDescent="0.3">
      <c r="A792" s="208"/>
      <c r="B792" s="208"/>
      <c r="C792" s="207"/>
      <c r="D792" s="216"/>
      <c r="E792" s="208"/>
      <c r="F792" s="208"/>
      <c r="G792" s="208"/>
      <c r="H792" s="208"/>
      <c r="I792" s="208"/>
      <c r="K792" s="269"/>
      <c r="L792" s="270"/>
    </row>
    <row r="793" spans="1:12" s="268" customFormat="1" x14ac:dyDescent="0.3">
      <c r="A793" s="208"/>
      <c r="B793" s="208"/>
      <c r="C793" s="207"/>
      <c r="D793" s="216"/>
      <c r="E793" s="208"/>
      <c r="F793" s="208"/>
      <c r="G793" s="208"/>
      <c r="H793" s="208"/>
      <c r="I793" s="208"/>
      <c r="K793" s="269"/>
      <c r="L793" s="270"/>
    </row>
    <row r="794" spans="1:12" s="268" customFormat="1" x14ac:dyDescent="0.3">
      <c r="A794" s="208"/>
      <c r="B794" s="208"/>
      <c r="C794" s="207"/>
      <c r="D794" s="216"/>
      <c r="E794" s="208"/>
      <c r="F794" s="208"/>
      <c r="G794" s="208"/>
      <c r="H794" s="208"/>
      <c r="I794" s="208"/>
      <c r="K794" s="269"/>
      <c r="L794" s="270"/>
    </row>
    <row r="795" spans="1:12" s="268" customFormat="1" x14ac:dyDescent="0.3">
      <c r="A795" s="208"/>
      <c r="B795" s="208"/>
      <c r="C795" s="207"/>
      <c r="D795" s="216"/>
      <c r="E795" s="208"/>
      <c r="F795" s="208"/>
      <c r="G795" s="208"/>
      <c r="H795" s="208"/>
      <c r="I795" s="208"/>
      <c r="K795" s="269"/>
      <c r="L795" s="270"/>
    </row>
    <row r="796" spans="1:12" s="268" customFormat="1" x14ac:dyDescent="0.3">
      <c r="A796" s="208"/>
      <c r="B796" s="208"/>
      <c r="C796" s="207"/>
      <c r="D796" s="216"/>
      <c r="E796" s="208"/>
      <c r="F796" s="208"/>
      <c r="G796" s="208"/>
      <c r="H796" s="208"/>
      <c r="I796" s="208"/>
      <c r="K796" s="269"/>
      <c r="L796" s="270"/>
    </row>
    <row r="797" spans="1:12" s="268" customFormat="1" x14ac:dyDescent="0.3">
      <c r="A797" s="208"/>
      <c r="B797" s="208"/>
      <c r="C797" s="207"/>
      <c r="D797" s="216"/>
      <c r="E797" s="208"/>
      <c r="F797" s="208"/>
      <c r="G797" s="208"/>
      <c r="H797" s="208"/>
      <c r="I797" s="208"/>
      <c r="K797" s="269"/>
      <c r="L797" s="270"/>
    </row>
    <row r="798" spans="1:12" s="268" customFormat="1" x14ac:dyDescent="0.3">
      <c r="A798" s="208"/>
      <c r="B798" s="208"/>
      <c r="C798" s="207"/>
      <c r="D798" s="216"/>
      <c r="E798" s="208"/>
      <c r="F798" s="208"/>
      <c r="G798" s="208"/>
      <c r="H798" s="208"/>
      <c r="I798" s="208"/>
      <c r="K798" s="269"/>
      <c r="L798" s="270"/>
    </row>
    <row r="799" spans="1:12" s="268" customFormat="1" x14ac:dyDescent="0.3">
      <c r="A799" s="208"/>
      <c r="B799" s="208"/>
      <c r="C799" s="207"/>
      <c r="D799" s="216"/>
      <c r="E799" s="208"/>
      <c r="F799" s="208"/>
      <c r="G799" s="208"/>
      <c r="H799" s="208"/>
      <c r="I799" s="208"/>
      <c r="K799" s="269"/>
      <c r="L799" s="270"/>
    </row>
    <row r="800" spans="1:12" s="268" customFormat="1" x14ac:dyDescent="0.3">
      <c r="A800" s="208"/>
      <c r="B800" s="208"/>
      <c r="C800" s="207"/>
      <c r="D800" s="216"/>
      <c r="E800" s="208"/>
      <c r="F800" s="208"/>
      <c r="G800" s="208"/>
      <c r="H800" s="208"/>
      <c r="I800" s="208"/>
      <c r="K800" s="269"/>
      <c r="L800" s="270"/>
    </row>
    <row r="801" spans="1:12" s="268" customFormat="1" x14ac:dyDescent="0.3">
      <c r="A801" s="208"/>
      <c r="B801" s="208"/>
      <c r="C801" s="207"/>
      <c r="D801" s="216"/>
      <c r="E801" s="208"/>
      <c r="F801" s="208"/>
      <c r="G801" s="208"/>
      <c r="H801" s="208"/>
      <c r="I801" s="208"/>
      <c r="K801" s="269"/>
      <c r="L801" s="270"/>
    </row>
    <row r="802" spans="1:12" s="268" customFormat="1" x14ac:dyDescent="0.3">
      <c r="A802" s="208"/>
      <c r="B802" s="208"/>
      <c r="C802" s="207"/>
      <c r="D802" s="216"/>
      <c r="E802" s="208"/>
      <c r="F802" s="208"/>
      <c r="G802" s="208"/>
      <c r="H802" s="208"/>
      <c r="I802" s="208"/>
      <c r="K802" s="269"/>
      <c r="L802" s="270"/>
    </row>
    <row r="803" spans="1:12" s="268" customFormat="1" x14ac:dyDescent="0.3">
      <c r="A803" s="208"/>
      <c r="B803" s="208"/>
      <c r="C803" s="207"/>
      <c r="D803" s="216"/>
      <c r="E803" s="208"/>
      <c r="F803" s="208"/>
      <c r="G803" s="208"/>
      <c r="H803" s="208"/>
      <c r="I803" s="208"/>
      <c r="K803" s="269"/>
      <c r="L803" s="270"/>
    </row>
    <row r="804" spans="1:12" s="268" customFormat="1" x14ac:dyDescent="0.3">
      <c r="A804" s="208"/>
      <c r="B804" s="208"/>
      <c r="C804" s="207"/>
      <c r="D804" s="216"/>
      <c r="E804" s="208"/>
      <c r="F804" s="208"/>
      <c r="G804" s="208"/>
      <c r="H804" s="208"/>
      <c r="I804" s="208"/>
      <c r="K804" s="269"/>
      <c r="L804" s="270"/>
    </row>
    <row r="805" spans="1:12" s="268" customFormat="1" x14ac:dyDescent="0.3">
      <c r="A805" s="208"/>
      <c r="B805" s="208"/>
      <c r="C805" s="207"/>
      <c r="D805" s="216"/>
      <c r="E805" s="208"/>
      <c r="F805" s="208"/>
      <c r="G805" s="208"/>
      <c r="H805" s="208"/>
      <c r="I805" s="208"/>
      <c r="K805" s="269"/>
      <c r="L805" s="270"/>
    </row>
    <row r="806" spans="1:12" s="268" customFormat="1" x14ac:dyDescent="0.3">
      <c r="A806" s="208"/>
      <c r="B806" s="208"/>
      <c r="C806" s="207"/>
      <c r="D806" s="216"/>
      <c r="E806" s="208"/>
      <c r="F806" s="208"/>
      <c r="G806" s="208"/>
      <c r="H806" s="208"/>
      <c r="I806" s="208"/>
      <c r="K806" s="269"/>
      <c r="L806" s="270"/>
    </row>
    <row r="807" spans="1:12" s="268" customFormat="1" x14ac:dyDescent="0.3">
      <c r="A807" s="208"/>
      <c r="B807" s="208"/>
      <c r="C807" s="207"/>
      <c r="D807" s="216"/>
      <c r="E807" s="208"/>
      <c r="F807" s="208"/>
      <c r="G807" s="208"/>
      <c r="H807" s="208"/>
      <c r="I807" s="208"/>
      <c r="K807" s="269"/>
      <c r="L807" s="270"/>
    </row>
    <row r="808" spans="1:12" s="268" customFormat="1" x14ac:dyDescent="0.3">
      <c r="A808" s="208"/>
      <c r="B808" s="208"/>
      <c r="C808" s="207"/>
      <c r="D808" s="216"/>
      <c r="E808" s="208"/>
      <c r="F808" s="208"/>
      <c r="G808" s="208"/>
      <c r="H808" s="208"/>
      <c r="I808" s="208"/>
      <c r="K808" s="269"/>
      <c r="L808" s="270"/>
    </row>
    <row r="809" spans="1:12" s="268" customFormat="1" x14ac:dyDescent="0.3">
      <c r="A809" s="208"/>
      <c r="B809" s="208"/>
      <c r="C809" s="207"/>
      <c r="D809" s="216"/>
      <c r="E809" s="208"/>
      <c r="F809" s="208"/>
      <c r="G809" s="208"/>
      <c r="H809" s="208"/>
      <c r="I809" s="208"/>
      <c r="K809" s="269"/>
      <c r="L809" s="270"/>
    </row>
    <row r="810" spans="1:12" s="268" customFormat="1" x14ac:dyDescent="0.3">
      <c r="A810" s="208"/>
      <c r="B810" s="208"/>
      <c r="C810" s="207"/>
      <c r="D810" s="216"/>
      <c r="E810" s="208"/>
      <c r="F810" s="208"/>
      <c r="G810" s="208"/>
      <c r="H810" s="208"/>
      <c r="I810" s="208"/>
      <c r="K810" s="269"/>
      <c r="L810" s="270"/>
    </row>
    <row r="811" spans="1:12" s="268" customFormat="1" x14ac:dyDescent="0.3">
      <c r="A811" s="208"/>
      <c r="B811" s="208"/>
      <c r="C811" s="207"/>
      <c r="D811" s="216"/>
      <c r="E811" s="208"/>
      <c r="F811" s="208"/>
      <c r="G811" s="208"/>
      <c r="H811" s="208"/>
      <c r="I811" s="208"/>
      <c r="K811" s="269"/>
      <c r="L811" s="270"/>
    </row>
    <row r="812" spans="1:12" s="268" customFormat="1" x14ac:dyDescent="0.3">
      <c r="A812" s="208"/>
      <c r="B812" s="208"/>
      <c r="C812" s="207"/>
      <c r="D812" s="216"/>
      <c r="E812" s="208"/>
      <c r="F812" s="208"/>
      <c r="G812" s="208"/>
      <c r="H812" s="208"/>
      <c r="I812" s="208"/>
      <c r="K812" s="269"/>
      <c r="L812" s="270"/>
    </row>
    <row r="813" spans="1:12" s="268" customFormat="1" x14ac:dyDescent="0.3">
      <c r="A813" s="208"/>
      <c r="B813" s="208"/>
      <c r="C813" s="207"/>
      <c r="D813" s="216"/>
      <c r="E813" s="208"/>
      <c r="F813" s="208"/>
      <c r="G813" s="208"/>
      <c r="H813" s="208"/>
      <c r="I813" s="208"/>
      <c r="K813" s="269"/>
      <c r="L813" s="270"/>
    </row>
    <row r="814" spans="1:12" s="268" customFormat="1" x14ac:dyDescent="0.3">
      <c r="A814" s="208"/>
      <c r="B814" s="208"/>
      <c r="C814" s="207"/>
      <c r="D814" s="216"/>
      <c r="E814" s="208"/>
      <c r="F814" s="208"/>
      <c r="G814" s="208"/>
      <c r="H814" s="208"/>
      <c r="I814" s="208"/>
      <c r="K814" s="269"/>
      <c r="L814" s="270"/>
    </row>
    <row r="815" spans="1:12" s="268" customFormat="1" x14ac:dyDescent="0.3">
      <c r="A815" s="208"/>
      <c r="B815" s="208"/>
      <c r="C815" s="207"/>
      <c r="D815" s="216"/>
      <c r="E815" s="208"/>
      <c r="F815" s="208"/>
      <c r="G815" s="208"/>
      <c r="H815" s="208"/>
      <c r="I815" s="208"/>
      <c r="K815" s="269"/>
      <c r="L815" s="270"/>
    </row>
    <row r="816" spans="1:12" s="268" customFormat="1" x14ac:dyDescent="0.3">
      <c r="A816" s="208"/>
      <c r="B816" s="208"/>
      <c r="C816" s="207"/>
      <c r="D816" s="216"/>
      <c r="E816" s="208"/>
      <c r="F816" s="208"/>
      <c r="G816" s="208"/>
      <c r="H816" s="208"/>
      <c r="I816" s="208"/>
      <c r="K816" s="269"/>
      <c r="L816" s="270"/>
    </row>
    <row r="817" spans="1:12" s="268" customFormat="1" x14ac:dyDescent="0.3">
      <c r="A817" s="208"/>
      <c r="B817" s="208"/>
      <c r="C817" s="207"/>
      <c r="D817" s="216"/>
      <c r="E817" s="208"/>
      <c r="F817" s="208"/>
      <c r="G817" s="208"/>
      <c r="H817" s="208"/>
      <c r="I817" s="208"/>
      <c r="K817" s="269"/>
      <c r="L817" s="270"/>
    </row>
    <row r="818" spans="1:12" s="268" customFormat="1" x14ac:dyDescent="0.3">
      <c r="A818" s="208"/>
      <c r="B818" s="208"/>
      <c r="C818" s="207"/>
      <c r="D818" s="216"/>
      <c r="E818" s="208"/>
      <c r="F818" s="208"/>
      <c r="G818" s="208"/>
      <c r="H818" s="208"/>
      <c r="I818" s="208"/>
      <c r="K818" s="269"/>
      <c r="L818" s="270"/>
    </row>
    <row r="819" spans="1:12" s="268" customFormat="1" x14ac:dyDescent="0.3">
      <c r="A819" s="208"/>
      <c r="B819" s="208"/>
      <c r="C819" s="207"/>
      <c r="D819" s="216"/>
      <c r="E819" s="208"/>
      <c r="F819" s="208"/>
      <c r="G819" s="208"/>
      <c r="H819" s="208"/>
      <c r="I819" s="208"/>
      <c r="K819" s="269"/>
      <c r="L819" s="270"/>
    </row>
    <row r="820" spans="1:12" s="268" customFormat="1" x14ac:dyDescent="0.3">
      <c r="A820" s="208"/>
      <c r="B820" s="208"/>
      <c r="C820" s="207"/>
      <c r="D820" s="216"/>
      <c r="E820" s="208"/>
      <c r="F820" s="208"/>
      <c r="G820" s="208"/>
      <c r="H820" s="208"/>
      <c r="I820" s="208"/>
      <c r="K820" s="269"/>
      <c r="L820" s="270"/>
    </row>
    <row r="821" spans="1:12" s="268" customFormat="1" x14ac:dyDescent="0.3">
      <c r="A821" s="208"/>
      <c r="B821" s="208"/>
      <c r="C821" s="207"/>
      <c r="D821" s="216"/>
      <c r="E821" s="208"/>
      <c r="F821" s="208"/>
      <c r="G821" s="208"/>
      <c r="H821" s="208"/>
      <c r="I821" s="208"/>
      <c r="K821" s="269"/>
      <c r="L821" s="270"/>
    </row>
    <row r="822" spans="1:12" s="268" customFormat="1" x14ac:dyDescent="0.3">
      <c r="A822" s="208"/>
      <c r="B822" s="208"/>
      <c r="C822" s="207"/>
      <c r="D822" s="216"/>
      <c r="E822" s="208"/>
      <c r="F822" s="208"/>
      <c r="G822" s="208"/>
      <c r="H822" s="208"/>
      <c r="I822" s="208"/>
      <c r="K822" s="269"/>
      <c r="L822" s="270"/>
    </row>
    <row r="823" spans="1:12" s="268" customFormat="1" x14ac:dyDescent="0.3">
      <c r="A823" s="208"/>
      <c r="B823" s="208"/>
      <c r="C823" s="207"/>
      <c r="D823" s="216"/>
      <c r="E823" s="208"/>
      <c r="F823" s="208"/>
      <c r="G823" s="208"/>
      <c r="H823" s="208"/>
      <c r="I823" s="208"/>
      <c r="K823" s="269"/>
      <c r="L823" s="270"/>
    </row>
    <row r="824" spans="1:12" s="268" customFormat="1" x14ac:dyDescent="0.3">
      <c r="A824" s="208"/>
      <c r="B824" s="208"/>
      <c r="C824" s="207"/>
      <c r="D824" s="216"/>
      <c r="E824" s="208"/>
      <c r="F824" s="208"/>
      <c r="G824" s="208"/>
      <c r="H824" s="208"/>
      <c r="I824" s="208"/>
      <c r="K824" s="269"/>
      <c r="L824" s="270"/>
    </row>
    <row r="825" spans="1:12" s="268" customFormat="1" x14ac:dyDescent="0.3">
      <c r="A825" s="208"/>
      <c r="B825" s="208"/>
      <c r="C825" s="207"/>
      <c r="D825" s="216"/>
      <c r="E825" s="208"/>
      <c r="F825" s="208"/>
      <c r="G825" s="208"/>
      <c r="H825" s="208"/>
      <c r="I825" s="208"/>
      <c r="K825" s="269"/>
      <c r="L825" s="270"/>
    </row>
    <row r="826" spans="1:12" s="268" customFormat="1" x14ac:dyDescent="0.3">
      <c r="A826" s="208"/>
      <c r="B826" s="208"/>
      <c r="C826" s="207"/>
      <c r="D826" s="216"/>
      <c r="E826" s="208"/>
      <c r="F826" s="208"/>
      <c r="G826" s="208"/>
      <c r="H826" s="208"/>
      <c r="I826" s="208"/>
      <c r="K826" s="269"/>
      <c r="L826" s="270"/>
    </row>
    <row r="827" spans="1:12" s="268" customFormat="1" x14ac:dyDescent="0.3">
      <c r="A827" s="208"/>
      <c r="B827" s="208"/>
      <c r="C827" s="207"/>
      <c r="D827" s="216"/>
      <c r="E827" s="208"/>
      <c r="F827" s="208"/>
      <c r="G827" s="208"/>
      <c r="H827" s="208"/>
      <c r="I827" s="208"/>
      <c r="K827" s="269"/>
      <c r="L827" s="270"/>
    </row>
    <row r="828" spans="1:12" s="268" customFormat="1" x14ac:dyDescent="0.3">
      <c r="A828" s="208"/>
      <c r="B828" s="208"/>
      <c r="C828" s="207"/>
      <c r="D828" s="216"/>
      <c r="E828" s="208"/>
      <c r="F828" s="208"/>
      <c r="G828" s="208"/>
      <c r="H828" s="208"/>
      <c r="I828" s="208"/>
      <c r="K828" s="269"/>
      <c r="L828" s="270"/>
    </row>
    <row r="829" spans="1:12" s="268" customFormat="1" x14ac:dyDescent="0.3">
      <c r="A829" s="208"/>
      <c r="B829" s="208"/>
      <c r="C829" s="207"/>
      <c r="D829" s="216"/>
      <c r="E829" s="208"/>
      <c r="F829" s="208"/>
      <c r="G829" s="208"/>
      <c r="H829" s="208"/>
      <c r="I829" s="208"/>
      <c r="K829" s="269"/>
      <c r="L829" s="270"/>
    </row>
    <row r="830" spans="1:12" s="268" customFormat="1" x14ac:dyDescent="0.3">
      <c r="A830" s="208"/>
      <c r="B830" s="208"/>
      <c r="C830" s="207"/>
      <c r="D830" s="216"/>
      <c r="E830" s="208"/>
      <c r="F830" s="208"/>
      <c r="G830" s="208"/>
      <c r="H830" s="208"/>
      <c r="I830" s="208"/>
      <c r="K830" s="269"/>
      <c r="L830" s="270"/>
    </row>
    <row r="831" spans="1:12" s="268" customFormat="1" x14ac:dyDescent="0.3">
      <c r="A831" s="208"/>
      <c r="B831" s="208"/>
      <c r="C831" s="207"/>
      <c r="D831" s="216"/>
      <c r="E831" s="208"/>
      <c r="F831" s="208"/>
      <c r="G831" s="208"/>
      <c r="H831" s="208"/>
      <c r="I831" s="208"/>
      <c r="K831" s="269"/>
      <c r="L831" s="270"/>
    </row>
    <row r="832" spans="1:12" s="268" customFormat="1" x14ac:dyDescent="0.3">
      <c r="A832" s="208"/>
      <c r="B832" s="208"/>
      <c r="C832" s="207"/>
      <c r="D832" s="216"/>
      <c r="E832" s="208"/>
      <c r="F832" s="208"/>
      <c r="G832" s="208"/>
      <c r="H832" s="208"/>
      <c r="I832" s="208"/>
      <c r="K832" s="269"/>
      <c r="L832" s="270"/>
    </row>
    <row r="833" spans="1:12" s="268" customFormat="1" x14ac:dyDescent="0.3">
      <c r="A833" s="208"/>
      <c r="B833" s="208"/>
      <c r="C833" s="207"/>
      <c r="D833" s="216"/>
      <c r="E833" s="208"/>
      <c r="F833" s="208"/>
      <c r="G833" s="208"/>
      <c r="H833" s="208"/>
      <c r="I833" s="208"/>
      <c r="K833" s="269"/>
      <c r="L833" s="270"/>
    </row>
    <row r="834" spans="1:12" s="268" customFormat="1" x14ac:dyDescent="0.3">
      <c r="A834" s="208"/>
      <c r="B834" s="208"/>
      <c r="C834" s="207"/>
      <c r="D834" s="216"/>
      <c r="E834" s="208"/>
      <c r="F834" s="208"/>
      <c r="G834" s="208"/>
      <c r="H834" s="208"/>
      <c r="I834" s="208"/>
      <c r="K834" s="269"/>
      <c r="L834" s="270"/>
    </row>
    <row r="835" spans="1:12" s="268" customFormat="1" x14ac:dyDescent="0.3">
      <c r="A835" s="208"/>
      <c r="B835" s="208"/>
      <c r="C835" s="207"/>
      <c r="D835" s="216"/>
      <c r="E835" s="208"/>
      <c r="F835" s="208"/>
      <c r="G835" s="208"/>
      <c r="H835" s="208"/>
      <c r="I835" s="208"/>
      <c r="K835" s="269"/>
      <c r="L835" s="270"/>
    </row>
    <row r="836" spans="1:12" s="268" customFormat="1" x14ac:dyDescent="0.3">
      <c r="A836" s="208"/>
      <c r="B836" s="208"/>
      <c r="C836" s="207"/>
      <c r="D836" s="216"/>
      <c r="E836" s="208"/>
      <c r="F836" s="208"/>
      <c r="G836" s="208"/>
      <c r="H836" s="208"/>
      <c r="I836" s="208"/>
      <c r="K836" s="269"/>
      <c r="L836" s="270"/>
    </row>
    <row r="837" spans="1:12" s="268" customFormat="1" x14ac:dyDescent="0.3">
      <c r="A837" s="208"/>
      <c r="B837" s="208"/>
      <c r="C837" s="207"/>
      <c r="D837" s="216"/>
      <c r="E837" s="208"/>
      <c r="F837" s="208"/>
      <c r="G837" s="208"/>
      <c r="H837" s="208"/>
      <c r="I837" s="208"/>
      <c r="K837" s="269"/>
      <c r="L837" s="270"/>
    </row>
    <row r="838" spans="1:12" s="268" customFormat="1" x14ac:dyDescent="0.3">
      <c r="A838" s="208"/>
      <c r="B838" s="208"/>
      <c r="C838" s="207"/>
      <c r="D838" s="216"/>
      <c r="E838" s="208"/>
      <c r="F838" s="208"/>
      <c r="G838" s="208"/>
      <c r="H838" s="208"/>
      <c r="I838" s="208"/>
      <c r="K838" s="269"/>
      <c r="L838" s="270"/>
    </row>
    <row r="839" spans="1:12" s="268" customFormat="1" x14ac:dyDescent="0.3">
      <c r="A839" s="208"/>
      <c r="B839" s="208"/>
      <c r="C839" s="207"/>
      <c r="D839" s="216"/>
      <c r="E839" s="208"/>
      <c r="F839" s="208"/>
      <c r="G839" s="208"/>
      <c r="H839" s="208"/>
      <c r="I839" s="208"/>
      <c r="K839" s="269"/>
      <c r="L839" s="270"/>
    </row>
    <row r="840" spans="1:12" s="268" customFormat="1" x14ac:dyDescent="0.3">
      <c r="A840" s="208"/>
      <c r="B840" s="208"/>
      <c r="C840" s="207"/>
      <c r="D840" s="216"/>
      <c r="E840" s="208"/>
      <c r="F840" s="208"/>
      <c r="G840" s="208"/>
      <c r="H840" s="208"/>
      <c r="I840" s="208"/>
      <c r="K840" s="269"/>
      <c r="L840" s="270"/>
    </row>
    <row r="841" spans="1:12" s="268" customFormat="1" x14ac:dyDescent="0.3">
      <c r="A841" s="208"/>
      <c r="B841" s="208"/>
      <c r="C841" s="207"/>
      <c r="D841" s="216"/>
      <c r="E841" s="208"/>
      <c r="F841" s="208"/>
      <c r="G841" s="208"/>
      <c r="H841" s="208"/>
      <c r="I841" s="208"/>
      <c r="K841" s="269"/>
      <c r="L841" s="270"/>
    </row>
    <row r="842" spans="1:12" s="268" customFormat="1" x14ac:dyDescent="0.3">
      <c r="A842" s="208"/>
      <c r="B842" s="208"/>
      <c r="C842" s="207"/>
      <c r="D842" s="216"/>
      <c r="E842" s="208"/>
      <c r="F842" s="208"/>
      <c r="G842" s="208"/>
      <c r="H842" s="208"/>
      <c r="I842" s="208"/>
      <c r="K842" s="269"/>
      <c r="L842" s="270"/>
    </row>
    <row r="843" spans="1:12" s="268" customFormat="1" x14ac:dyDescent="0.3">
      <c r="A843" s="208"/>
      <c r="B843" s="208"/>
      <c r="C843" s="207"/>
      <c r="D843" s="216"/>
      <c r="E843" s="208"/>
      <c r="F843" s="208"/>
      <c r="G843" s="208"/>
      <c r="H843" s="208"/>
      <c r="I843" s="208"/>
      <c r="K843" s="269"/>
      <c r="L843" s="270"/>
    </row>
    <row r="844" spans="1:12" s="268" customFormat="1" x14ac:dyDescent="0.3">
      <c r="A844" s="208"/>
      <c r="B844" s="208"/>
      <c r="C844" s="207"/>
      <c r="D844" s="216"/>
      <c r="E844" s="208"/>
      <c r="F844" s="208"/>
      <c r="G844" s="208"/>
      <c r="H844" s="208"/>
      <c r="I844" s="208"/>
      <c r="K844" s="269"/>
      <c r="L844" s="270"/>
    </row>
    <row r="845" spans="1:12" s="268" customFormat="1" x14ac:dyDescent="0.3">
      <c r="A845" s="208"/>
      <c r="B845" s="208"/>
      <c r="C845" s="207"/>
      <c r="D845" s="216"/>
      <c r="E845" s="208"/>
      <c r="F845" s="208"/>
      <c r="G845" s="208"/>
      <c r="H845" s="208"/>
      <c r="I845" s="208"/>
      <c r="K845" s="269"/>
      <c r="L845" s="270"/>
    </row>
    <row r="846" spans="1:12" s="268" customFormat="1" x14ac:dyDescent="0.3">
      <c r="A846" s="208"/>
      <c r="B846" s="208"/>
      <c r="C846" s="207"/>
      <c r="D846" s="216"/>
      <c r="E846" s="208"/>
      <c r="F846" s="208"/>
      <c r="G846" s="208"/>
      <c r="H846" s="208"/>
      <c r="I846" s="208"/>
      <c r="K846" s="269"/>
      <c r="L846" s="270"/>
    </row>
    <row r="847" spans="1:12" s="268" customFormat="1" x14ac:dyDescent="0.3">
      <c r="A847" s="208"/>
      <c r="B847" s="208"/>
      <c r="C847" s="207"/>
      <c r="D847" s="216"/>
      <c r="E847" s="208"/>
      <c r="F847" s="208"/>
      <c r="G847" s="208"/>
      <c r="H847" s="208"/>
      <c r="I847" s="208"/>
      <c r="K847" s="269"/>
      <c r="L847" s="270"/>
    </row>
    <row r="848" spans="1:12" s="268" customFormat="1" x14ac:dyDescent="0.3">
      <c r="A848" s="208"/>
      <c r="B848" s="208"/>
      <c r="C848" s="207"/>
      <c r="D848" s="216"/>
      <c r="E848" s="208"/>
      <c r="F848" s="208"/>
      <c r="G848" s="208"/>
      <c r="H848" s="208"/>
      <c r="I848" s="208"/>
      <c r="K848" s="269"/>
      <c r="L848" s="270"/>
    </row>
    <row r="849" spans="1:12" s="268" customFormat="1" x14ac:dyDescent="0.3">
      <c r="A849" s="208"/>
      <c r="B849" s="208"/>
      <c r="C849" s="207"/>
      <c r="D849" s="216"/>
      <c r="E849" s="208"/>
      <c r="F849" s="208"/>
      <c r="G849" s="208"/>
      <c r="H849" s="208"/>
      <c r="I849" s="208"/>
      <c r="K849" s="269"/>
      <c r="L849" s="270"/>
    </row>
    <row r="850" spans="1:12" s="268" customFormat="1" x14ac:dyDescent="0.3">
      <c r="A850" s="208"/>
      <c r="B850" s="208"/>
      <c r="C850" s="207"/>
      <c r="D850" s="216"/>
      <c r="E850" s="208"/>
      <c r="F850" s="208"/>
      <c r="G850" s="208"/>
      <c r="H850" s="208"/>
      <c r="I850" s="208"/>
      <c r="K850" s="269"/>
      <c r="L850" s="270"/>
    </row>
    <row r="851" spans="1:12" s="268" customFormat="1" x14ac:dyDescent="0.3">
      <c r="A851" s="208"/>
      <c r="B851" s="208"/>
      <c r="C851" s="207"/>
      <c r="D851" s="216"/>
      <c r="E851" s="208"/>
      <c r="F851" s="208"/>
      <c r="G851" s="208"/>
      <c r="H851" s="208"/>
      <c r="I851" s="208"/>
      <c r="K851" s="269"/>
      <c r="L851" s="270"/>
    </row>
    <row r="852" spans="1:12" s="268" customFormat="1" x14ac:dyDescent="0.3">
      <c r="A852" s="208"/>
      <c r="B852" s="208"/>
      <c r="C852" s="207"/>
      <c r="D852" s="216"/>
      <c r="E852" s="208"/>
      <c r="F852" s="208"/>
      <c r="G852" s="208"/>
      <c r="H852" s="208"/>
      <c r="I852" s="208"/>
      <c r="K852" s="269"/>
      <c r="L852" s="270"/>
    </row>
    <row r="853" spans="1:12" s="268" customFormat="1" x14ac:dyDescent="0.3">
      <c r="A853" s="208"/>
      <c r="B853" s="208"/>
      <c r="C853" s="207"/>
      <c r="D853" s="216"/>
      <c r="E853" s="208"/>
      <c r="F853" s="208"/>
      <c r="G853" s="208"/>
      <c r="H853" s="208"/>
      <c r="I853" s="208"/>
      <c r="K853" s="269"/>
      <c r="L853" s="270"/>
    </row>
    <row r="854" spans="1:12" s="268" customFormat="1" x14ac:dyDescent="0.3">
      <c r="A854" s="208"/>
      <c r="B854" s="208"/>
      <c r="C854" s="207"/>
      <c r="D854" s="216"/>
      <c r="E854" s="208"/>
      <c r="F854" s="208"/>
      <c r="G854" s="208"/>
      <c r="H854" s="208"/>
      <c r="I854" s="208"/>
      <c r="K854" s="269"/>
      <c r="L854" s="270"/>
    </row>
    <row r="855" spans="1:12" s="268" customFormat="1" x14ac:dyDescent="0.3">
      <c r="A855" s="208"/>
      <c r="B855" s="208"/>
      <c r="C855" s="207"/>
      <c r="D855" s="216"/>
      <c r="E855" s="208"/>
      <c r="F855" s="208"/>
      <c r="G855" s="208"/>
      <c r="H855" s="208"/>
      <c r="I855" s="208"/>
      <c r="K855" s="269"/>
      <c r="L855" s="270"/>
    </row>
    <row r="856" spans="1:12" s="268" customFormat="1" x14ac:dyDescent="0.3">
      <c r="A856" s="208"/>
      <c r="B856" s="208"/>
      <c r="C856" s="207"/>
      <c r="D856" s="216"/>
      <c r="E856" s="208"/>
      <c r="F856" s="208"/>
      <c r="G856" s="208"/>
      <c r="H856" s="208"/>
      <c r="I856" s="208"/>
      <c r="K856" s="269"/>
      <c r="L856" s="270"/>
    </row>
    <row r="857" spans="1:12" s="268" customFormat="1" x14ac:dyDescent="0.3">
      <c r="A857" s="208"/>
      <c r="B857" s="208"/>
      <c r="C857" s="207"/>
      <c r="D857" s="216"/>
      <c r="E857" s="208"/>
      <c r="F857" s="208"/>
      <c r="G857" s="208"/>
      <c r="H857" s="208"/>
      <c r="I857" s="208"/>
      <c r="K857" s="269"/>
      <c r="L857" s="270"/>
    </row>
    <row r="858" spans="1:12" s="268" customFormat="1" x14ac:dyDescent="0.3">
      <c r="A858" s="208"/>
      <c r="B858" s="208"/>
      <c r="C858" s="207"/>
      <c r="D858" s="216"/>
      <c r="E858" s="208"/>
      <c r="F858" s="208"/>
      <c r="G858" s="208"/>
      <c r="H858" s="208"/>
      <c r="I858" s="208"/>
      <c r="K858" s="269"/>
      <c r="L858" s="270"/>
    </row>
    <row r="859" spans="1:12" s="268" customFormat="1" x14ac:dyDescent="0.3">
      <c r="A859" s="208"/>
      <c r="B859" s="208"/>
      <c r="C859" s="207"/>
      <c r="D859" s="216"/>
      <c r="E859" s="208"/>
      <c r="F859" s="208"/>
      <c r="G859" s="208"/>
      <c r="H859" s="208"/>
      <c r="I859" s="208"/>
      <c r="K859" s="269"/>
      <c r="L859" s="270"/>
    </row>
    <row r="860" spans="1:12" s="268" customFormat="1" x14ac:dyDescent="0.3">
      <c r="A860" s="208"/>
      <c r="B860" s="208"/>
      <c r="C860" s="207"/>
      <c r="D860" s="216"/>
      <c r="E860" s="208"/>
      <c r="F860" s="208"/>
      <c r="G860" s="208"/>
      <c r="H860" s="208"/>
      <c r="I860" s="208"/>
      <c r="K860" s="269"/>
      <c r="L860" s="270"/>
    </row>
    <row r="861" spans="1:12" s="268" customFormat="1" x14ac:dyDescent="0.3">
      <c r="A861" s="208"/>
      <c r="B861" s="208"/>
      <c r="C861" s="207"/>
      <c r="D861" s="216"/>
      <c r="E861" s="208"/>
      <c r="F861" s="208"/>
      <c r="G861" s="208"/>
      <c r="H861" s="208"/>
      <c r="I861" s="208"/>
      <c r="K861" s="269"/>
      <c r="L861" s="270"/>
    </row>
    <row r="862" spans="1:12" s="268" customFormat="1" x14ac:dyDescent="0.3">
      <c r="A862" s="208"/>
      <c r="B862" s="208"/>
      <c r="C862" s="207"/>
      <c r="D862" s="216"/>
      <c r="E862" s="208"/>
      <c r="F862" s="208"/>
      <c r="G862" s="208"/>
      <c r="H862" s="208"/>
      <c r="I862" s="208"/>
      <c r="K862" s="269"/>
      <c r="L862" s="270"/>
    </row>
    <row r="863" spans="1:12" s="268" customFormat="1" x14ac:dyDescent="0.3">
      <c r="A863" s="208"/>
      <c r="B863" s="208"/>
      <c r="C863" s="207"/>
      <c r="D863" s="216"/>
      <c r="E863" s="208"/>
      <c r="F863" s="208"/>
      <c r="G863" s="208"/>
      <c r="H863" s="208"/>
      <c r="I863" s="208"/>
      <c r="K863" s="269"/>
      <c r="L863" s="270"/>
    </row>
    <row r="864" spans="1:12" s="268" customFormat="1" x14ac:dyDescent="0.3">
      <c r="A864" s="208"/>
      <c r="B864" s="208"/>
      <c r="C864" s="207"/>
      <c r="D864" s="216"/>
      <c r="E864" s="208"/>
      <c r="F864" s="208"/>
      <c r="G864" s="208"/>
      <c r="H864" s="208"/>
      <c r="I864" s="208"/>
      <c r="K864" s="269"/>
      <c r="L864" s="270"/>
    </row>
    <row r="865" spans="1:12" s="268" customFormat="1" x14ac:dyDescent="0.3">
      <c r="A865" s="208"/>
      <c r="B865" s="208"/>
      <c r="C865" s="207"/>
      <c r="D865" s="216"/>
      <c r="E865" s="208"/>
      <c r="F865" s="208"/>
      <c r="G865" s="208"/>
      <c r="H865" s="208"/>
      <c r="I865" s="208"/>
      <c r="K865" s="269"/>
      <c r="L865" s="270"/>
    </row>
    <row r="866" spans="1:12" s="268" customFormat="1" x14ac:dyDescent="0.3">
      <c r="A866" s="208"/>
      <c r="B866" s="208"/>
      <c r="C866" s="207"/>
      <c r="D866" s="216"/>
      <c r="E866" s="208"/>
      <c r="F866" s="208"/>
      <c r="G866" s="208"/>
      <c r="H866" s="208"/>
      <c r="I866" s="208"/>
      <c r="K866" s="269"/>
      <c r="L866" s="270"/>
    </row>
    <row r="867" spans="1:12" s="268" customFormat="1" x14ac:dyDescent="0.3">
      <c r="A867" s="208"/>
      <c r="B867" s="208"/>
      <c r="C867" s="207"/>
      <c r="D867" s="216"/>
      <c r="E867" s="208"/>
      <c r="F867" s="208"/>
      <c r="G867" s="208"/>
      <c r="H867" s="208"/>
      <c r="I867" s="208"/>
      <c r="K867" s="269"/>
      <c r="L867" s="270"/>
    </row>
    <row r="868" spans="1:12" s="268" customFormat="1" x14ac:dyDescent="0.3">
      <c r="A868" s="208"/>
      <c r="B868" s="208"/>
      <c r="C868" s="207"/>
      <c r="D868" s="216"/>
      <c r="E868" s="208"/>
      <c r="F868" s="208"/>
      <c r="G868" s="208"/>
      <c r="H868" s="208"/>
      <c r="I868" s="208"/>
      <c r="K868" s="269"/>
      <c r="L868" s="270"/>
    </row>
    <row r="869" spans="1:12" s="268" customFormat="1" x14ac:dyDescent="0.3">
      <c r="A869" s="208"/>
      <c r="B869" s="208"/>
      <c r="C869" s="207"/>
      <c r="D869" s="216"/>
      <c r="E869" s="208"/>
      <c r="F869" s="208"/>
      <c r="G869" s="208"/>
      <c r="H869" s="208"/>
      <c r="I869" s="208"/>
      <c r="K869" s="269"/>
      <c r="L869" s="270"/>
    </row>
    <row r="870" spans="1:12" s="268" customFormat="1" x14ac:dyDescent="0.3">
      <c r="A870" s="208"/>
      <c r="B870" s="208"/>
      <c r="C870" s="207"/>
      <c r="D870" s="216"/>
      <c r="E870" s="208"/>
      <c r="F870" s="208"/>
      <c r="G870" s="208"/>
      <c r="H870" s="208"/>
      <c r="I870" s="208"/>
      <c r="K870" s="269"/>
      <c r="L870" s="270"/>
    </row>
    <row r="871" spans="1:12" s="268" customFormat="1" x14ac:dyDescent="0.3">
      <c r="A871" s="208"/>
      <c r="B871" s="208"/>
      <c r="C871" s="207"/>
      <c r="D871" s="216"/>
      <c r="E871" s="208"/>
      <c r="F871" s="208"/>
      <c r="G871" s="208"/>
      <c r="H871" s="208"/>
      <c r="I871" s="208"/>
      <c r="K871" s="269"/>
      <c r="L871" s="270"/>
    </row>
    <row r="872" spans="1:12" s="268" customFormat="1" x14ac:dyDescent="0.3">
      <c r="A872" s="208"/>
      <c r="B872" s="208"/>
      <c r="C872" s="207"/>
      <c r="D872" s="216"/>
      <c r="E872" s="208"/>
      <c r="F872" s="208"/>
      <c r="G872" s="208"/>
      <c r="H872" s="208"/>
      <c r="I872" s="208"/>
      <c r="K872" s="269"/>
      <c r="L872" s="270"/>
    </row>
    <row r="873" spans="1:12" s="268" customFormat="1" x14ac:dyDescent="0.3">
      <c r="A873" s="208"/>
      <c r="B873" s="208"/>
      <c r="C873" s="207"/>
      <c r="D873" s="216"/>
      <c r="E873" s="208"/>
      <c r="F873" s="208"/>
      <c r="G873" s="208"/>
      <c r="H873" s="208"/>
      <c r="I873" s="208"/>
      <c r="K873" s="269"/>
      <c r="L873" s="270"/>
    </row>
    <row r="874" spans="1:12" s="268" customFormat="1" x14ac:dyDescent="0.3">
      <c r="A874" s="208"/>
      <c r="B874" s="208"/>
      <c r="C874" s="207"/>
      <c r="D874" s="216"/>
      <c r="E874" s="208"/>
      <c r="F874" s="208"/>
      <c r="G874" s="208"/>
      <c r="H874" s="208"/>
      <c r="I874" s="208"/>
      <c r="K874" s="269"/>
      <c r="L874" s="270"/>
    </row>
    <row r="875" spans="1:12" s="268" customFormat="1" x14ac:dyDescent="0.3">
      <c r="A875" s="208"/>
      <c r="B875" s="208"/>
      <c r="C875" s="207"/>
      <c r="D875" s="216"/>
      <c r="E875" s="208"/>
      <c r="F875" s="208"/>
      <c r="G875" s="208"/>
      <c r="H875" s="208"/>
      <c r="I875" s="208"/>
      <c r="K875" s="269"/>
      <c r="L875" s="270"/>
    </row>
    <row r="876" spans="1:12" s="268" customFormat="1" x14ac:dyDescent="0.3">
      <c r="A876" s="208"/>
      <c r="B876" s="208"/>
      <c r="C876" s="207"/>
      <c r="D876" s="216"/>
      <c r="E876" s="208"/>
      <c r="F876" s="208"/>
      <c r="G876" s="208"/>
      <c r="H876" s="208"/>
      <c r="I876" s="208"/>
      <c r="K876" s="269"/>
      <c r="L876" s="270"/>
    </row>
    <row r="877" spans="1:12" s="268" customFormat="1" x14ac:dyDescent="0.3">
      <c r="A877" s="208"/>
      <c r="B877" s="208"/>
      <c r="C877" s="207"/>
      <c r="D877" s="216"/>
      <c r="E877" s="208"/>
      <c r="F877" s="208"/>
      <c r="G877" s="208"/>
      <c r="H877" s="208"/>
      <c r="I877" s="208"/>
      <c r="K877" s="269"/>
      <c r="L877" s="270"/>
    </row>
    <row r="878" spans="1:12" s="268" customFormat="1" x14ac:dyDescent="0.3">
      <c r="A878" s="208"/>
      <c r="B878" s="208"/>
      <c r="C878" s="207"/>
      <c r="D878" s="216"/>
      <c r="E878" s="208"/>
      <c r="F878" s="208"/>
      <c r="G878" s="208"/>
      <c r="H878" s="208"/>
      <c r="I878" s="208"/>
      <c r="K878" s="269"/>
      <c r="L878" s="270"/>
    </row>
    <row r="879" spans="1:12" s="268" customFormat="1" x14ac:dyDescent="0.3">
      <c r="A879" s="208"/>
      <c r="B879" s="208"/>
      <c r="C879" s="207"/>
      <c r="D879" s="216"/>
      <c r="E879" s="208"/>
      <c r="F879" s="208"/>
      <c r="G879" s="208"/>
      <c r="H879" s="208"/>
      <c r="I879" s="208"/>
      <c r="K879" s="269"/>
      <c r="L879" s="270"/>
    </row>
    <row r="880" spans="1:12" s="268" customFormat="1" x14ac:dyDescent="0.3">
      <c r="A880" s="208"/>
      <c r="B880" s="208"/>
      <c r="C880" s="207"/>
      <c r="D880" s="216"/>
      <c r="E880" s="208"/>
      <c r="F880" s="208"/>
      <c r="G880" s="208"/>
      <c r="H880" s="208"/>
      <c r="I880" s="208"/>
      <c r="K880" s="269"/>
      <c r="L880" s="270"/>
    </row>
    <row r="881" spans="1:12" s="268" customFormat="1" x14ac:dyDescent="0.3">
      <c r="A881" s="208"/>
      <c r="B881" s="208"/>
      <c r="C881" s="207"/>
      <c r="D881" s="216"/>
      <c r="E881" s="208"/>
      <c r="F881" s="208"/>
      <c r="G881" s="208"/>
      <c r="H881" s="208"/>
      <c r="I881" s="208"/>
      <c r="K881" s="269"/>
      <c r="L881" s="270"/>
    </row>
    <row r="882" spans="1:12" s="268" customFormat="1" x14ac:dyDescent="0.3">
      <c r="A882" s="208"/>
      <c r="B882" s="208"/>
      <c r="C882" s="207"/>
      <c r="D882" s="216"/>
      <c r="E882" s="208"/>
      <c r="F882" s="208"/>
      <c r="G882" s="208"/>
      <c r="H882" s="208"/>
      <c r="I882" s="208"/>
      <c r="K882" s="269"/>
      <c r="L882" s="270"/>
    </row>
    <row r="883" spans="1:12" s="268" customFormat="1" x14ac:dyDescent="0.3">
      <c r="A883" s="208"/>
      <c r="B883" s="208"/>
      <c r="C883" s="207"/>
      <c r="D883" s="216"/>
      <c r="E883" s="208"/>
      <c r="F883" s="208"/>
      <c r="G883" s="208"/>
      <c r="H883" s="208"/>
      <c r="I883" s="208"/>
      <c r="K883" s="269"/>
      <c r="L883" s="270"/>
    </row>
    <row r="884" spans="1:12" s="268" customFormat="1" x14ac:dyDescent="0.3">
      <c r="A884" s="208"/>
      <c r="B884" s="208"/>
      <c r="C884" s="207"/>
      <c r="D884" s="216"/>
      <c r="E884" s="208"/>
      <c r="F884" s="208"/>
      <c r="G884" s="208"/>
      <c r="H884" s="208"/>
      <c r="I884" s="208"/>
      <c r="K884" s="269"/>
      <c r="L884" s="270"/>
    </row>
    <row r="885" spans="1:12" s="268" customFormat="1" x14ac:dyDescent="0.3">
      <c r="A885" s="208"/>
      <c r="B885" s="208"/>
      <c r="C885" s="207"/>
      <c r="D885" s="216"/>
      <c r="E885" s="208"/>
      <c r="F885" s="208"/>
      <c r="G885" s="208"/>
      <c r="H885" s="208"/>
      <c r="I885" s="208"/>
      <c r="K885" s="269"/>
      <c r="L885" s="270"/>
    </row>
    <row r="886" spans="1:12" s="268" customFormat="1" x14ac:dyDescent="0.3">
      <c r="A886" s="208"/>
      <c r="B886" s="208"/>
      <c r="C886" s="207"/>
      <c r="D886" s="216"/>
      <c r="E886" s="208"/>
      <c r="F886" s="208"/>
      <c r="G886" s="208"/>
      <c r="H886" s="208"/>
      <c r="I886" s="208"/>
      <c r="K886" s="269"/>
      <c r="L886" s="270"/>
    </row>
    <row r="887" spans="1:12" s="268" customFormat="1" x14ac:dyDescent="0.3">
      <c r="A887" s="208"/>
      <c r="B887" s="208"/>
      <c r="C887" s="207"/>
      <c r="D887" s="216"/>
      <c r="E887" s="208"/>
      <c r="F887" s="208"/>
      <c r="G887" s="208"/>
      <c r="H887" s="208"/>
      <c r="I887" s="208"/>
      <c r="K887" s="269"/>
      <c r="L887" s="270"/>
    </row>
    <row r="888" spans="1:12" s="268" customFormat="1" x14ac:dyDescent="0.3">
      <c r="A888" s="208"/>
      <c r="B888" s="208"/>
      <c r="C888" s="207"/>
      <c r="D888" s="216"/>
      <c r="E888" s="208"/>
      <c r="F888" s="208"/>
      <c r="G888" s="208"/>
      <c r="H888" s="208"/>
      <c r="I888" s="208"/>
      <c r="K888" s="269"/>
      <c r="L888" s="270"/>
    </row>
    <row r="889" spans="1:12" s="268" customFormat="1" x14ac:dyDescent="0.3">
      <c r="A889" s="208"/>
      <c r="B889" s="208"/>
      <c r="C889" s="207"/>
      <c r="D889" s="216"/>
      <c r="E889" s="208"/>
      <c r="F889" s="208"/>
      <c r="G889" s="208"/>
      <c r="H889" s="208"/>
      <c r="I889" s="208"/>
      <c r="K889" s="269"/>
      <c r="L889" s="270"/>
    </row>
    <row r="890" spans="1:12" s="268" customFormat="1" x14ac:dyDescent="0.3">
      <c r="A890" s="208"/>
      <c r="B890" s="208"/>
      <c r="C890" s="207"/>
      <c r="D890" s="216"/>
      <c r="E890" s="208"/>
      <c r="F890" s="208"/>
      <c r="G890" s="208"/>
      <c r="H890" s="208"/>
      <c r="I890" s="208"/>
      <c r="K890" s="269"/>
      <c r="L890" s="270"/>
    </row>
    <row r="891" spans="1:12" s="268" customFormat="1" x14ac:dyDescent="0.3">
      <c r="A891" s="208"/>
      <c r="B891" s="208"/>
      <c r="C891" s="207"/>
      <c r="D891" s="216"/>
      <c r="E891" s="208"/>
      <c r="F891" s="208"/>
      <c r="G891" s="208"/>
      <c r="H891" s="208"/>
      <c r="I891" s="208"/>
      <c r="K891" s="269"/>
      <c r="L891" s="270"/>
    </row>
    <row r="892" spans="1:12" s="268" customFormat="1" x14ac:dyDescent="0.3">
      <c r="A892" s="208"/>
      <c r="B892" s="208"/>
      <c r="C892" s="207"/>
      <c r="D892" s="216"/>
      <c r="E892" s="208"/>
      <c r="F892" s="208"/>
      <c r="G892" s="208"/>
      <c r="H892" s="208"/>
      <c r="I892" s="208"/>
      <c r="K892" s="269"/>
      <c r="L892" s="270"/>
    </row>
    <row r="893" spans="1:12" s="268" customFormat="1" x14ac:dyDescent="0.3">
      <c r="A893" s="208"/>
      <c r="B893" s="208"/>
      <c r="C893" s="207"/>
      <c r="D893" s="216"/>
      <c r="E893" s="208"/>
      <c r="F893" s="208"/>
      <c r="G893" s="208"/>
      <c r="H893" s="208"/>
      <c r="I893" s="208"/>
      <c r="K893" s="269"/>
      <c r="L893" s="270"/>
    </row>
    <row r="894" spans="1:12" s="268" customFormat="1" x14ac:dyDescent="0.3">
      <c r="A894" s="208"/>
      <c r="B894" s="208"/>
      <c r="C894" s="207"/>
      <c r="D894" s="216"/>
      <c r="E894" s="208"/>
      <c r="F894" s="208"/>
      <c r="G894" s="208"/>
      <c r="H894" s="208"/>
      <c r="I894" s="208"/>
      <c r="K894" s="269"/>
      <c r="L894" s="270"/>
    </row>
    <row r="895" spans="1:12" s="268" customFormat="1" x14ac:dyDescent="0.3">
      <c r="A895" s="208"/>
      <c r="B895" s="208"/>
      <c r="C895" s="207"/>
      <c r="D895" s="216"/>
      <c r="E895" s="208"/>
      <c r="F895" s="208"/>
      <c r="G895" s="208"/>
      <c r="H895" s="208"/>
      <c r="I895" s="208"/>
      <c r="K895" s="269"/>
      <c r="L895" s="270"/>
    </row>
    <row r="896" spans="1:12" s="268" customFormat="1" x14ac:dyDescent="0.3">
      <c r="A896" s="208"/>
      <c r="B896" s="208"/>
      <c r="C896" s="207"/>
      <c r="D896" s="216"/>
      <c r="E896" s="208"/>
      <c r="F896" s="208"/>
      <c r="G896" s="208"/>
      <c r="H896" s="208"/>
      <c r="I896" s="208"/>
      <c r="K896" s="269"/>
      <c r="L896" s="270"/>
    </row>
    <row r="897" spans="1:12" s="268" customFormat="1" x14ac:dyDescent="0.3">
      <c r="A897" s="208"/>
      <c r="B897" s="208"/>
      <c r="C897" s="207"/>
      <c r="D897" s="216"/>
      <c r="E897" s="208"/>
      <c r="F897" s="208"/>
      <c r="G897" s="208"/>
      <c r="H897" s="208"/>
      <c r="I897" s="208"/>
      <c r="K897" s="269"/>
      <c r="L897" s="270"/>
    </row>
    <row r="898" spans="1:12" s="268" customFormat="1" x14ac:dyDescent="0.3">
      <c r="A898" s="208"/>
      <c r="B898" s="208"/>
      <c r="C898" s="207"/>
      <c r="D898" s="216"/>
      <c r="E898" s="208"/>
      <c r="F898" s="208"/>
      <c r="G898" s="208"/>
      <c r="H898" s="208"/>
      <c r="I898" s="208"/>
      <c r="K898" s="269"/>
      <c r="L898" s="270"/>
    </row>
    <row r="899" spans="1:12" s="268" customFormat="1" x14ac:dyDescent="0.3">
      <c r="A899" s="208"/>
      <c r="B899" s="208"/>
      <c r="C899" s="207"/>
      <c r="D899" s="216"/>
      <c r="E899" s="208"/>
      <c r="F899" s="208"/>
      <c r="G899" s="208"/>
      <c r="H899" s="208"/>
      <c r="I899" s="208"/>
      <c r="K899" s="269"/>
      <c r="L899" s="270"/>
    </row>
    <row r="900" spans="1:12" s="268" customFormat="1" x14ac:dyDescent="0.3">
      <c r="A900" s="208"/>
      <c r="B900" s="208"/>
      <c r="C900" s="207"/>
      <c r="D900" s="216"/>
      <c r="E900" s="208"/>
      <c r="F900" s="208"/>
      <c r="G900" s="208"/>
      <c r="H900" s="208"/>
      <c r="I900" s="208"/>
      <c r="K900" s="269"/>
      <c r="L900" s="270"/>
    </row>
    <row r="901" spans="1:12" s="268" customFormat="1" x14ac:dyDescent="0.3">
      <c r="A901" s="208"/>
      <c r="B901" s="208"/>
      <c r="C901" s="207"/>
      <c r="D901" s="216"/>
      <c r="E901" s="208"/>
      <c r="F901" s="208"/>
      <c r="G901" s="208"/>
      <c r="H901" s="208"/>
      <c r="I901" s="208"/>
      <c r="K901" s="269"/>
      <c r="L901" s="270"/>
    </row>
    <row r="902" spans="1:12" s="268" customFormat="1" x14ac:dyDescent="0.3">
      <c r="A902" s="208"/>
      <c r="B902" s="208"/>
      <c r="C902" s="207"/>
      <c r="D902" s="216"/>
      <c r="E902" s="208"/>
      <c r="F902" s="208"/>
      <c r="G902" s="208"/>
      <c r="H902" s="208"/>
      <c r="I902" s="208"/>
      <c r="K902" s="269"/>
      <c r="L902" s="270"/>
    </row>
    <row r="903" spans="1:12" s="268" customFormat="1" x14ac:dyDescent="0.3">
      <c r="A903" s="208"/>
      <c r="B903" s="208"/>
      <c r="C903" s="207"/>
      <c r="D903" s="216"/>
      <c r="E903" s="208"/>
      <c r="F903" s="208"/>
      <c r="G903" s="208"/>
      <c r="H903" s="208"/>
      <c r="I903" s="208"/>
      <c r="K903" s="269"/>
      <c r="L903" s="270"/>
    </row>
    <row r="904" spans="1:12" s="268" customFormat="1" x14ac:dyDescent="0.3">
      <c r="A904" s="208"/>
      <c r="B904" s="208"/>
      <c r="C904" s="207"/>
      <c r="D904" s="216"/>
      <c r="E904" s="208"/>
      <c r="F904" s="208"/>
      <c r="G904" s="208"/>
      <c r="H904" s="208"/>
      <c r="I904" s="208"/>
      <c r="K904" s="269"/>
      <c r="L904" s="270"/>
    </row>
    <row r="905" spans="1:12" s="268" customFormat="1" x14ac:dyDescent="0.3">
      <c r="A905" s="208"/>
      <c r="B905" s="208"/>
      <c r="C905" s="207"/>
      <c r="D905" s="216"/>
      <c r="E905" s="208"/>
      <c r="F905" s="208"/>
      <c r="G905" s="208"/>
      <c r="H905" s="208"/>
      <c r="I905" s="208"/>
      <c r="K905" s="269"/>
      <c r="L905" s="270"/>
    </row>
    <row r="906" spans="1:12" s="268" customFormat="1" x14ac:dyDescent="0.3">
      <c r="A906" s="208"/>
      <c r="B906" s="208"/>
      <c r="C906" s="207"/>
      <c r="D906" s="216"/>
      <c r="E906" s="208"/>
      <c r="F906" s="208"/>
      <c r="G906" s="208"/>
      <c r="H906" s="208"/>
      <c r="I906" s="208"/>
      <c r="K906" s="269"/>
      <c r="L906" s="270"/>
    </row>
    <row r="907" spans="1:12" s="268" customFormat="1" x14ac:dyDescent="0.3">
      <c r="A907" s="208"/>
      <c r="B907" s="208"/>
      <c r="C907" s="207"/>
      <c r="D907" s="216"/>
      <c r="E907" s="208"/>
      <c r="F907" s="208"/>
      <c r="G907" s="208"/>
      <c r="H907" s="208"/>
      <c r="I907" s="208"/>
      <c r="K907" s="269"/>
      <c r="L907" s="270"/>
    </row>
    <row r="908" spans="1:12" s="268" customFormat="1" x14ac:dyDescent="0.3">
      <c r="A908" s="208"/>
      <c r="B908" s="208"/>
      <c r="C908" s="207"/>
      <c r="D908" s="216"/>
      <c r="E908" s="208"/>
      <c r="F908" s="208"/>
      <c r="G908" s="208"/>
      <c r="H908" s="208"/>
      <c r="I908" s="208"/>
      <c r="K908" s="269"/>
      <c r="L908" s="270"/>
    </row>
    <row r="909" spans="1:12" s="268" customFormat="1" x14ac:dyDescent="0.3">
      <c r="A909" s="208"/>
      <c r="B909" s="208"/>
      <c r="C909" s="207"/>
      <c r="D909" s="216"/>
      <c r="E909" s="208"/>
      <c r="F909" s="208"/>
      <c r="G909" s="208"/>
      <c r="H909" s="208"/>
      <c r="I909" s="208"/>
      <c r="K909" s="269"/>
      <c r="L909" s="270"/>
    </row>
    <row r="910" spans="1:12" s="268" customFormat="1" x14ac:dyDescent="0.3">
      <c r="A910" s="208"/>
      <c r="B910" s="208"/>
      <c r="C910" s="207"/>
      <c r="D910" s="216"/>
      <c r="E910" s="208"/>
      <c r="F910" s="208"/>
      <c r="G910" s="208"/>
      <c r="H910" s="208"/>
      <c r="I910" s="208"/>
      <c r="K910" s="269"/>
      <c r="L910" s="270"/>
    </row>
    <row r="911" spans="1:12" s="268" customFormat="1" x14ac:dyDescent="0.3">
      <c r="A911" s="208"/>
      <c r="B911" s="208"/>
      <c r="C911" s="207"/>
      <c r="D911" s="216"/>
      <c r="E911" s="208"/>
      <c r="F911" s="208"/>
      <c r="G911" s="208"/>
      <c r="H911" s="208"/>
      <c r="I911" s="208"/>
      <c r="K911" s="269"/>
      <c r="L911" s="270"/>
    </row>
    <row r="912" spans="1:12" s="268" customFormat="1" x14ac:dyDescent="0.3">
      <c r="A912" s="208"/>
      <c r="B912" s="208"/>
      <c r="C912" s="207"/>
      <c r="D912" s="216"/>
      <c r="E912" s="208"/>
      <c r="F912" s="208"/>
      <c r="G912" s="208"/>
      <c r="H912" s="208"/>
      <c r="I912" s="208"/>
      <c r="K912" s="269"/>
      <c r="L912" s="270"/>
    </row>
    <row r="913" spans="1:12" s="268" customFormat="1" x14ac:dyDescent="0.3">
      <c r="A913" s="208"/>
      <c r="B913" s="208"/>
      <c r="C913" s="207"/>
      <c r="D913" s="216"/>
      <c r="E913" s="208"/>
      <c r="F913" s="208"/>
      <c r="G913" s="208"/>
      <c r="H913" s="208"/>
      <c r="I913" s="208"/>
      <c r="K913" s="269"/>
      <c r="L913" s="270"/>
    </row>
    <row r="914" spans="1:12" s="268" customFormat="1" x14ac:dyDescent="0.3">
      <c r="A914" s="208"/>
      <c r="B914" s="208"/>
      <c r="C914" s="207"/>
      <c r="D914" s="216"/>
      <c r="E914" s="208"/>
      <c r="F914" s="208"/>
      <c r="G914" s="208"/>
      <c r="H914" s="208"/>
      <c r="I914" s="208"/>
      <c r="K914" s="269"/>
      <c r="L914" s="270"/>
    </row>
    <row r="915" spans="1:12" s="268" customFormat="1" x14ac:dyDescent="0.3">
      <c r="A915" s="208"/>
      <c r="B915" s="208"/>
      <c r="C915" s="207"/>
      <c r="D915" s="216"/>
      <c r="E915" s="208"/>
      <c r="F915" s="208"/>
      <c r="G915" s="208"/>
      <c r="H915" s="208"/>
      <c r="I915" s="208"/>
      <c r="K915" s="269"/>
      <c r="L915" s="270"/>
    </row>
    <row r="916" spans="1:12" s="268" customFormat="1" x14ac:dyDescent="0.3">
      <c r="A916" s="208"/>
      <c r="B916" s="208"/>
      <c r="C916" s="207"/>
      <c r="D916" s="216"/>
      <c r="E916" s="208"/>
      <c r="F916" s="208"/>
      <c r="G916" s="208"/>
      <c r="H916" s="208"/>
      <c r="I916" s="208"/>
      <c r="K916" s="269"/>
      <c r="L916" s="270"/>
    </row>
    <row r="917" spans="1:12" s="268" customFormat="1" x14ac:dyDescent="0.3">
      <c r="A917" s="208"/>
      <c r="B917" s="208"/>
      <c r="C917" s="207"/>
      <c r="D917" s="216"/>
      <c r="E917" s="208"/>
      <c r="F917" s="208"/>
      <c r="G917" s="208"/>
      <c r="H917" s="208"/>
      <c r="I917" s="208"/>
      <c r="K917" s="269"/>
      <c r="L917" s="270"/>
    </row>
    <row r="918" spans="1:12" s="268" customFormat="1" x14ac:dyDescent="0.3">
      <c r="A918" s="208"/>
      <c r="B918" s="208"/>
      <c r="C918" s="207"/>
      <c r="D918" s="216"/>
      <c r="E918" s="208"/>
      <c r="F918" s="208"/>
      <c r="G918" s="208"/>
      <c r="H918" s="208"/>
      <c r="I918" s="208"/>
      <c r="K918" s="269"/>
      <c r="L918" s="270"/>
    </row>
    <row r="919" spans="1:12" s="268" customFormat="1" x14ac:dyDescent="0.3">
      <c r="A919" s="208"/>
      <c r="B919" s="208"/>
      <c r="C919" s="207"/>
      <c r="D919" s="216"/>
      <c r="E919" s="208"/>
      <c r="F919" s="208"/>
      <c r="G919" s="208"/>
      <c r="H919" s="208"/>
      <c r="I919" s="208"/>
      <c r="K919" s="269"/>
      <c r="L919" s="270"/>
    </row>
    <row r="920" spans="1:12" s="268" customFormat="1" x14ac:dyDescent="0.3">
      <c r="A920" s="208"/>
      <c r="B920" s="208"/>
      <c r="C920" s="207"/>
      <c r="D920" s="216"/>
      <c r="E920" s="208"/>
      <c r="F920" s="208"/>
      <c r="G920" s="208"/>
      <c r="H920" s="208"/>
      <c r="I920" s="208"/>
      <c r="K920" s="269"/>
      <c r="L920" s="270"/>
    </row>
    <row r="921" spans="1:12" s="268" customFormat="1" x14ac:dyDescent="0.3">
      <c r="A921" s="208"/>
      <c r="B921" s="208"/>
      <c r="C921" s="207"/>
      <c r="D921" s="216"/>
      <c r="E921" s="208"/>
      <c r="F921" s="208"/>
      <c r="G921" s="208"/>
      <c r="H921" s="208"/>
      <c r="I921" s="208"/>
      <c r="K921" s="269"/>
      <c r="L921" s="270"/>
    </row>
    <row r="922" spans="1:12" s="268" customFormat="1" x14ac:dyDescent="0.3">
      <c r="A922" s="208"/>
      <c r="B922" s="208"/>
      <c r="C922" s="207"/>
      <c r="D922" s="216"/>
      <c r="E922" s="208"/>
      <c r="F922" s="208"/>
      <c r="G922" s="208"/>
      <c r="H922" s="208"/>
      <c r="I922" s="208"/>
      <c r="K922" s="269"/>
      <c r="L922" s="270"/>
    </row>
    <row r="923" spans="1:12" s="268" customFormat="1" x14ac:dyDescent="0.3">
      <c r="A923" s="208"/>
      <c r="B923" s="208"/>
      <c r="C923" s="207"/>
      <c r="D923" s="216"/>
      <c r="E923" s="208"/>
      <c r="F923" s="208"/>
      <c r="G923" s="208"/>
      <c r="H923" s="208"/>
      <c r="I923" s="208"/>
      <c r="K923" s="269"/>
      <c r="L923" s="270"/>
    </row>
    <row r="924" spans="1:12" s="268" customFormat="1" x14ac:dyDescent="0.3">
      <c r="A924" s="208"/>
      <c r="B924" s="208"/>
      <c r="C924" s="207"/>
      <c r="D924" s="216"/>
      <c r="E924" s="208"/>
      <c r="F924" s="208"/>
      <c r="G924" s="208"/>
      <c r="H924" s="208"/>
      <c r="I924" s="208"/>
      <c r="K924" s="269"/>
      <c r="L924" s="270"/>
    </row>
    <row r="925" spans="1:12" s="268" customFormat="1" x14ac:dyDescent="0.3">
      <c r="A925" s="208"/>
      <c r="B925" s="208"/>
      <c r="C925" s="207"/>
      <c r="D925" s="216"/>
      <c r="E925" s="208"/>
      <c r="F925" s="208"/>
      <c r="G925" s="208"/>
      <c r="H925" s="208"/>
      <c r="I925" s="208"/>
      <c r="K925" s="269"/>
      <c r="L925" s="270"/>
    </row>
    <row r="926" spans="1:12" s="268" customFormat="1" x14ac:dyDescent="0.3">
      <c r="A926" s="208"/>
      <c r="B926" s="208"/>
      <c r="C926" s="207"/>
      <c r="D926" s="216"/>
      <c r="E926" s="208"/>
      <c r="F926" s="208"/>
      <c r="G926" s="208"/>
      <c r="H926" s="208"/>
      <c r="I926" s="208"/>
      <c r="K926" s="269"/>
      <c r="L926" s="270"/>
    </row>
    <row r="927" spans="1:12" s="268" customFormat="1" x14ac:dyDescent="0.3">
      <c r="A927" s="208"/>
      <c r="B927" s="208"/>
      <c r="C927" s="207"/>
      <c r="D927" s="216"/>
      <c r="E927" s="208"/>
      <c r="F927" s="208"/>
      <c r="G927" s="208"/>
      <c r="H927" s="208"/>
      <c r="I927" s="208"/>
      <c r="K927" s="269"/>
      <c r="L927" s="270"/>
    </row>
    <row r="928" spans="1:12" s="268" customFormat="1" x14ac:dyDescent="0.3">
      <c r="A928" s="208"/>
      <c r="B928" s="208"/>
      <c r="C928" s="207"/>
      <c r="D928" s="216"/>
      <c r="E928" s="208"/>
      <c r="F928" s="208"/>
      <c r="G928" s="208"/>
      <c r="H928" s="208"/>
      <c r="I928" s="208"/>
      <c r="K928" s="269"/>
      <c r="L928" s="270"/>
    </row>
    <row r="929" spans="1:12" s="268" customFormat="1" x14ac:dyDescent="0.3">
      <c r="A929" s="208"/>
      <c r="B929" s="208"/>
      <c r="C929" s="207"/>
      <c r="D929" s="216"/>
      <c r="E929" s="208"/>
      <c r="F929" s="208"/>
      <c r="G929" s="208"/>
      <c r="H929" s="208"/>
      <c r="I929" s="208"/>
      <c r="K929" s="269"/>
      <c r="L929" s="270"/>
    </row>
    <row r="930" spans="1:12" s="268" customFormat="1" x14ac:dyDescent="0.3">
      <c r="A930" s="208"/>
      <c r="B930" s="208"/>
      <c r="C930" s="207"/>
      <c r="D930" s="216"/>
      <c r="E930" s="208"/>
      <c r="F930" s="208"/>
      <c r="G930" s="208"/>
      <c r="H930" s="208"/>
      <c r="I930" s="208"/>
      <c r="K930" s="269"/>
      <c r="L930" s="270"/>
    </row>
    <row r="931" spans="1:12" s="268" customFormat="1" x14ac:dyDescent="0.3">
      <c r="A931" s="208"/>
      <c r="B931" s="208"/>
      <c r="C931" s="207"/>
      <c r="D931" s="216"/>
      <c r="E931" s="208"/>
      <c r="F931" s="208"/>
      <c r="G931" s="208"/>
      <c r="H931" s="208"/>
      <c r="I931" s="208"/>
      <c r="K931" s="269"/>
      <c r="L931" s="270"/>
    </row>
    <row r="932" spans="1:12" s="268" customFormat="1" x14ac:dyDescent="0.3">
      <c r="A932" s="208"/>
      <c r="B932" s="208"/>
      <c r="C932" s="207"/>
      <c r="D932" s="216"/>
      <c r="E932" s="208"/>
      <c r="F932" s="208"/>
      <c r="G932" s="208"/>
      <c r="H932" s="208"/>
      <c r="I932" s="208"/>
      <c r="K932" s="269"/>
      <c r="L932" s="270"/>
    </row>
    <row r="933" spans="1:12" s="268" customFormat="1" x14ac:dyDescent="0.3">
      <c r="A933" s="208"/>
      <c r="B933" s="208"/>
      <c r="C933" s="207"/>
      <c r="D933" s="216"/>
      <c r="E933" s="208"/>
      <c r="F933" s="208"/>
      <c r="G933" s="208"/>
      <c r="H933" s="208"/>
      <c r="I933" s="208"/>
      <c r="K933" s="269"/>
      <c r="L933" s="270"/>
    </row>
    <row r="934" spans="1:12" s="268" customFormat="1" x14ac:dyDescent="0.3">
      <c r="A934" s="208"/>
      <c r="B934" s="208"/>
      <c r="C934" s="207"/>
      <c r="D934" s="216"/>
      <c r="E934" s="208"/>
      <c r="F934" s="208"/>
      <c r="G934" s="208"/>
      <c r="H934" s="208"/>
      <c r="I934" s="208"/>
      <c r="K934" s="269"/>
      <c r="L934" s="270"/>
    </row>
    <row r="935" spans="1:12" s="268" customFormat="1" x14ac:dyDescent="0.3">
      <c r="A935" s="208"/>
      <c r="B935" s="208"/>
      <c r="C935" s="207"/>
      <c r="D935" s="216"/>
      <c r="E935" s="208"/>
      <c r="F935" s="208"/>
      <c r="G935" s="208"/>
      <c r="H935" s="208"/>
      <c r="I935" s="208"/>
      <c r="K935" s="269"/>
      <c r="L935" s="270"/>
    </row>
    <row r="936" spans="1:12" s="268" customFormat="1" x14ac:dyDescent="0.3">
      <c r="A936" s="208"/>
      <c r="B936" s="208"/>
      <c r="C936" s="207"/>
      <c r="D936" s="216"/>
      <c r="E936" s="208"/>
      <c r="F936" s="208"/>
      <c r="G936" s="208"/>
      <c r="H936" s="208"/>
      <c r="I936" s="208"/>
      <c r="K936" s="269"/>
      <c r="L936" s="270"/>
    </row>
    <row r="937" spans="1:12" s="268" customFormat="1" x14ac:dyDescent="0.3">
      <c r="A937" s="208"/>
      <c r="B937" s="208"/>
      <c r="C937" s="207"/>
      <c r="D937" s="216"/>
      <c r="E937" s="208"/>
      <c r="F937" s="208"/>
      <c r="G937" s="208"/>
      <c r="H937" s="208"/>
      <c r="I937" s="208"/>
      <c r="K937" s="269"/>
      <c r="L937" s="270"/>
    </row>
    <row r="938" spans="1:12" s="268" customFormat="1" x14ac:dyDescent="0.3">
      <c r="A938" s="208"/>
      <c r="B938" s="208"/>
      <c r="C938" s="207"/>
      <c r="D938" s="216"/>
      <c r="E938" s="208"/>
      <c r="F938" s="208"/>
      <c r="G938" s="208"/>
      <c r="H938" s="208"/>
      <c r="I938" s="208"/>
      <c r="K938" s="269"/>
      <c r="L938" s="270"/>
    </row>
    <row r="939" spans="1:12" s="268" customFormat="1" x14ac:dyDescent="0.3">
      <c r="A939" s="208"/>
      <c r="B939" s="208"/>
      <c r="C939" s="207"/>
      <c r="D939" s="216"/>
      <c r="E939" s="208"/>
      <c r="F939" s="208"/>
      <c r="G939" s="208"/>
      <c r="H939" s="208"/>
      <c r="I939" s="208"/>
      <c r="K939" s="269"/>
      <c r="L939" s="270"/>
    </row>
    <row r="940" spans="1:12" s="268" customFormat="1" x14ac:dyDescent="0.3">
      <c r="A940" s="208"/>
      <c r="B940" s="208"/>
      <c r="C940" s="207"/>
      <c r="D940" s="216"/>
      <c r="E940" s="208"/>
      <c r="F940" s="208"/>
      <c r="G940" s="208"/>
      <c r="H940" s="208"/>
      <c r="I940" s="208"/>
      <c r="K940" s="269"/>
      <c r="L940" s="270"/>
    </row>
    <row r="941" spans="1:12" s="268" customFormat="1" x14ac:dyDescent="0.3">
      <c r="A941" s="208"/>
      <c r="B941" s="208"/>
      <c r="C941" s="207"/>
      <c r="D941" s="216"/>
      <c r="E941" s="208"/>
      <c r="F941" s="208"/>
      <c r="G941" s="208"/>
      <c r="H941" s="208"/>
      <c r="I941" s="208"/>
      <c r="K941" s="269"/>
      <c r="L941" s="270"/>
    </row>
    <row r="942" spans="1:12" s="268" customFormat="1" x14ac:dyDescent="0.3">
      <c r="A942" s="208"/>
      <c r="B942" s="208"/>
      <c r="C942" s="207"/>
      <c r="D942" s="216"/>
      <c r="E942" s="208"/>
      <c r="F942" s="208"/>
      <c r="G942" s="208"/>
      <c r="H942" s="208"/>
      <c r="I942" s="208"/>
      <c r="K942" s="269"/>
      <c r="L942" s="270"/>
    </row>
    <row r="943" spans="1:12" s="268" customFormat="1" x14ac:dyDescent="0.3">
      <c r="A943" s="208"/>
      <c r="B943" s="208"/>
      <c r="C943" s="207"/>
      <c r="D943" s="216"/>
      <c r="E943" s="208"/>
      <c r="F943" s="208"/>
      <c r="G943" s="208"/>
      <c r="H943" s="208"/>
      <c r="I943" s="208"/>
      <c r="K943" s="269"/>
      <c r="L943" s="270"/>
    </row>
    <row r="944" spans="1:12" s="268" customFormat="1" x14ac:dyDescent="0.3">
      <c r="A944" s="208"/>
      <c r="B944" s="208"/>
      <c r="C944" s="207"/>
      <c r="D944" s="216"/>
      <c r="E944" s="208"/>
      <c r="F944" s="208"/>
      <c r="G944" s="208"/>
      <c r="H944" s="208"/>
      <c r="I944" s="208"/>
      <c r="K944" s="269"/>
      <c r="L944" s="270"/>
    </row>
    <row r="945" spans="1:12" s="268" customFormat="1" x14ac:dyDescent="0.3">
      <c r="A945" s="208"/>
      <c r="B945" s="208"/>
      <c r="C945" s="207"/>
      <c r="D945" s="216"/>
      <c r="E945" s="208"/>
      <c r="F945" s="208"/>
      <c r="G945" s="208"/>
      <c r="H945" s="208"/>
      <c r="I945" s="208"/>
      <c r="K945" s="269"/>
      <c r="L945" s="270"/>
    </row>
    <row r="946" spans="1:12" s="268" customFormat="1" x14ac:dyDescent="0.3">
      <c r="A946" s="208"/>
      <c r="B946" s="208"/>
      <c r="C946" s="207"/>
      <c r="D946" s="216"/>
      <c r="E946" s="208"/>
      <c r="F946" s="208"/>
      <c r="G946" s="208"/>
      <c r="H946" s="208"/>
      <c r="I946" s="208"/>
      <c r="K946" s="269"/>
      <c r="L946" s="270"/>
    </row>
    <row r="947" spans="1:12" s="268" customFormat="1" x14ac:dyDescent="0.3">
      <c r="A947" s="208"/>
      <c r="B947" s="208"/>
      <c r="C947" s="207"/>
      <c r="D947" s="216"/>
      <c r="E947" s="208"/>
      <c r="F947" s="208"/>
      <c r="G947" s="208"/>
      <c r="H947" s="208"/>
      <c r="I947" s="208"/>
      <c r="K947" s="269"/>
      <c r="L947" s="270"/>
    </row>
    <row r="948" spans="1:12" s="268" customFormat="1" x14ac:dyDescent="0.3">
      <c r="A948" s="208"/>
      <c r="B948" s="208"/>
      <c r="C948" s="207"/>
      <c r="D948" s="216"/>
      <c r="E948" s="208"/>
      <c r="F948" s="208"/>
      <c r="G948" s="208"/>
      <c r="H948" s="208"/>
      <c r="I948" s="208"/>
      <c r="K948" s="269"/>
      <c r="L948" s="270"/>
    </row>
    <row r="949" spans="1:12" s="268" customFormat="1" x14ac:dyDescent="0.3">
      <c r="A949" s="208"/>
      <c r="B949" s="208"/>
      <c r="C949" s="207"/>
      <c r="D949" s="216"/>
      <c r="E949" s="208"/>
      <c r="F949" s="208"/>
      <c r="G949" s="208"/>
      <c r="H949" s="208"/>
      <c r="I949" s="208"/>
      <c r="K949" s="269"/>
      <c r="L949" s="270"/>
    </row>
    <row r="950" spans="1:12" s="268" customFormat="1" x14ac:dyDescent="0.3">
      <c r="A950" s="208"/>
      <c r="B950" s="208"/>
      <c r="C950" s="207"/>
      <c r="D950" s="216"/>
      <c r="E950" s="208"/>
      <c r="F950" s="208"/>
      <c r="G950" s="208"/>
      <c r="H950" s="208"/>
      <c r="I950" s="208"/>
      <c r="K950" s="269"/>
      <c r="L950" s="270"/>
    </row>
    <row r="951" spans="1:12" s="268" customFormat="1" x14ac:dyDescent="0.3">
      <c r="A951" s="208"/>
      <c r="B951" s="208"/>
      <c r="C951" s="207"/>
      <c r="D951" s="216"/>
      <c r="E951" s="208"/>
      <c r="F951" s="208"/>
      <c r="G951" s="208"/>
      <c r="H951" s="208"/>
      <c r="I951" s="208"/>
      <c r="K951" s="269"/>
      <c r="L951" s="270"/>
    </row>
    <row r="952" spans="1:12" s="268" customFormat="1" x14ac:dyDescent="0.3">
      <c r="A952" s="208"/>
      <c r="B952" s="208"/>
      <c r="C952" s="207"/>
      <c r="D952" s="216"/>
      <c r="E952" s="208"/>
      <c r="F952" s="208"/>
      <c r="G952" s="208"/>
      <c r="H952" s="208"/>
      <c r="I952" s="208"/>
      <c r="K952" s="269"/>
      <c r="L952" s="270"/>
    </row>
    <row r="953" spans="1:12" s="268" customFormat="1" x14ac:dyDescent="0.3">
      <c r="A953" s="208"/>
      <c r="B953" s="208"/>
      <c r="C953" s="207"/>
      <c r="D953" s="216"/>
      <c r="E953" s="208"/>
      <c r="F953" s="208"/>
      <c r="G953" s="208"/>
      <c r="H953" s="208"/>
      <c r="I953" s="208"/>
      <c r="K953" s="269"/>
      <c r="L953" s="270"/>
    </row>
    <row r="954" spans="1:12" s="268" customFormat="1" x14ac:dyDescent="0.3">
      <c r="A954" s="208"/>
      <c r="B954" s="208"/>
      <c r="C954" s="207"/>
      <c r="D954" s="216"/>
      <c r="E954" s="208"/>
      <c r="F954" s="208"/>
      <c r="G954" s="208"/>
      <c r="H954" s="208"/>
      <c r="I954" s="208"/>
      <c r="K954" s="269"/>
      <c r="L954" s="270"/>
    </row>
    <row r="955" spans="1:12" s="268" customFormat="1" x14ac:dyDescent="0.3">
      <c r="A955" s="208"/>
      <c r="B955" s="208"/>
      <c r="C955" s="207"/>
      <c r="D955" s="216"/>
      <c r="E955" s="208"/>
      <c r="F955" s="208"/>
      <c r="G955" s="208"/>
      <c r="H955" s="208"/>
      <c r="I955" s="208"/>
      <c r="K955" s="269"/>
      <c r="L955" s="270"/>
    </row>
    <row r="956" spans="1:12" s="268" customFormat="1" x14ac:dyDescent="0.3">
      <c r="A956" s="208"/>
      <c r="B956" s="208"/>
      <c r="C956" s="207"/>
      <c r="D956" s="216"/>
      <c r="E956" s="208"/>
      <c r="F956" s="208"/>
      <c r="G956" s="208"/>
      <c r="H956" s="208"/>
      <c r="I956" s="208"/>
      <c r="K956" s="269"/>
      <c r="L956" s="270"/>
    </row>
    <row r="957" spans="1:12" s="268" customFormat="1" x14ac:dyDescent="0.3">
      <c r="A957" s="208"/>
      <c r="B957" s="208"/>
      <c r="C957" s="207"/>
      <c r="D957" s="216"/>
      <c r="E957" s="208"/>
      <c r="F957" s="208"/>
      <c r="G957" s="208"/>
      <c r="H957" s="208"/>
      <c r="I957" s="208"/>
      <c r="K957" s="269"/>
      <c r="L957" s="270"/>
    </row>
    <row r="958" spans="1:12" s="268" customFormat="1" x14ac:dyDescent="0.3">
      <c r="A958" s="208"/>
      <c r="B958" s="208"/>
      <c r="C958" s="207"/>
      <c r="D958" s="216"/>
      <c r="E958" s="208"/>
      <c r="F958" s="208"/>
      <c r="G958" s="208"/>
      <c r="H958" s="208"/>
      <c r="I958" s="208"/>
      <c r="K958" s="269"/>
      <c r="L958" s="270"/>
    </row>
    <row r="959" spans="1:12" s="268" customFormat="1" x14ac:dyDescent="0.3">
      <c r="A959" s="208"/>
      <c r="B959" s="208"/>
      <c r="C959" s="207"/>
      <c r="D959" s="216"/>
      <c r="E959" s="208"/>
      <c r="F959" s="208"/>
      <c r="G959" s="208"/>
      <c r="H959" s="208"/>
      <c r="I959" s="208"/>
      <c r="K959" s="269"/>
      <c r="L959" s="270"/>
    </row>
    <row r="960" spans="1:12" s="268" customFormat="1" x14ac:dyDescent="0.3">
      <c r="A960" s="208"/>
      <c r="B960" s="208"/>
      <c r="C960" s="207"/>
      <c r="D960" s="216"/>
      <c r="E960" s="208"/>
      <c r="F960" s="208"/>
      <c r="G960" s="208"/>
      <c r="H960" s="208"/>
      <c r="I960" s="208"/>
      <c r="K960" s="269"/>
      <c r="L960" s="270"/>
    </row>
    <row r="961" spans="1:12" s="268" customFormat="1" x14ac:dyDescent="0.3">
      <c r="A961" s="208"/>
      <c r="B961" s="208"/>
      <c r="C961" s="207"/>
      <c r="D961" s="216"/>
      <c r="E961" s="208"/>
      <c r="F961" s="208"/>
      <c r="G961" s="208"/>
      <c r="H961" s="208"/>
      <c r="I961" s="208"/>
      <c r="K961" s="269"/>
      <c r="L961" s="270"/>
    </row>
    <row r="962" spans="1:12" s="268" customFormat="1" x14ac:dyDescent="0.3">
      <c r="A962" s="208"/>
      <c r="B962" s="208"/>
      <c r="C962" s="207"/>
      <c r="D962" s="216"/>
      <c r="E962" s="208"/>
      <c r="F962" s="208"/>
      <c r="G962" s="208"/>
      <c r="H962" s="208"/>
      <c r="I962" s="208"/>
      <c r="K962" s="269"/>
      <c r="L962" s="270"/>
    </row>
    <row r="963" spans="1:12" s="268" customFormat="1" x14ac:dyDescent="0.3">
      <c r="A963" s="208"/>
      <c r="B963" s="208"/>
      <c r="C963" s="207"/>
      <c r="D963" s="216"/>
      <c r="E963" s="208"/>
      <c r="F963" s="208"/>
      <c r="G963" s="208"/>
      <c r="H963" s="208"/>
      <c r="I963" s="208"/>
      <c r="K963" s="269"/>
      <c r="L963" s="270"/>
    </row>
    <row r="964" spans="1:12" s="268" customFormat="1" x14ac:dyDescent="0.3">
      <c r="A964" s="208"/>
      <c r="B964" s="208"/>
      <c r="C964" s="207"/>
      <c r="D964" s="216"/>
      <c r="E964" s="208"/>
      <c r="F964" s="208"/>
      <c r="G964" s="208"/>
      <c r="H964" s="208"/>
      <c r="I964" s="208"/>
      <c r="K964" s="269"/>
      <c r="L964" s="270"/>
    </row>
    <row r="965" spans="1:12" s="268" customFormat="1" x14ac:dyDescent="0.3">
      <c r="A965" s="208"/>
      <c r="B965" s="208"/>
      <c r="C965" s="207"/>
      <c r="D965" s="216"/>
      <c r="E965" s="208"/>
      <c r="F965" s="208"/>
      <c r="G965" s="208"/>
      <c r="H965" s="208"/>
      <c r="I965" s="208"/>
      <c r="K965" s="269"/>
      <c r="L965" s="270"/>
    </row>
    <row r="966" spans="1:12" s="268" customFormat="1" x14ac:dyDescent="0.3">
      <c r="A966" s="208"/>
      <c r="B966" s="208"/>
      <c r="C966" s="207"/>
      <c r="D966" s="216"/>
      <c r="E966" s="208"/>
      <c r="F966" s="208"/>
      <c r="G966" s="208"/>
      <c r="H966" s="208"/>
      <c r="I966" s="208"/>
      <c r="K966" s="269"/>
      <c r="L966" s="270"/>
    </row>
    <row r="967" spans="1:12" s="268" customFormat="1" x14ac:dyDescent="0.3">
      <c r="A967" s="208"/>
      <c r="B967" s="208"/>
      <c r="C967" s="207"/>
      <c r="D967" s="216"/>
      <c r="E967" s="208"/>
      <c r="F967" s="208"/>
      <c r="G967" s="208"/>
      <c r="H967" s="208"/>
      <c r="I967" s="208"/>
      <c r="K967" s="269"/>
      <c r="L967" s="270"/>
    </row>
    <row r="968" spans="1:12" s="268" customFormat="1" x14ac:dyDescent="0.3">
      <c r="A968" s="208"/>
      <c r="B968" s="208"/>
      <c r="C968" s="207"/>
      <c r="D968" s="216"/>
      <c r="E968" s="208"/>
      <c r="F968" s="208"/>
      <c r="G968" s="208"/>
      <c r="H968" s="208"/>
      <c r="I968" s="208"/>
      <c r="K968" s="269"/>
      <c r="L968" s="270"/>
    </row>
    <row r="969" spans="1:12" s="268" customFormat="1" x14ac:dyDescent="0.3">
      <c r="A969" s="208"/>
      <c r="B969" s="208"/>
      <c r="C969" s="207"/>
      <c r="D969" s="216"/>
      <c r="E969" s="208"/>
      <c r="F969" s="208"/>
      <c r="G969" s="208"/>
      <c r="H969" s="208"/>
      <c r="I969" s="208"/>
      <c r="K969" s="269"/>
      <c r="L969" s="270"/>
    </row>
    <row r="970" spans="1:12" s="268" customFormat="1" x14ac:dyDescent="0.3">
      <c r="A970" s="208"/>
      <c r="B970" s="208"/>
      <c r="C970" s="207"/>
      <c r="D970" s="216"/>
      <c r="E970" s="208"/>
      <c r="F970" s="208"/>
      <c r="G970" s="208"/>
      <c r="H970" s="208"/>
      <c r="I970" s="208"/>
      <c r="K970" s="269"/>
      <c r="L970" s="270"/>
    </row>
    <row r="971" spans="1:12" s="268" customFormat="1" x14ac:dyDescent="0.3">
      <c r="A971" s="208"/>
      <c r="B971" s="208"/>
      <c r="C971" s="207"/>
      <c r="D971" s="216"/>
      <c r="E971" s="208"/>
      <c r="F971" s="208"/>
      <c r="G971" s="208"/>
      <c r="H971" s="208"/>
      <c r="I971" s="208"/>
      <c r="K971" s="269"/>
      <c r="L971" s="270"/>
    </row>
    <row r="972" spans="1:12" s="268" customFormat="1" x14ac:dyDescent="0.3">
      <c r="A972" s="208"/>
      <c r="B972" s="208"/>
      <c r="C972" s="207"/>
      <c r="D972" s="216"/>
      <c r="E972" s="208"/>
      <c r="F972" s="208"/>
      <c r="G972" s="208"/>
      <c r="H972" s="208"/>
      <c r="I972" s="208"/>
      <c r="K972" s="269"/>
      <c r="L972" s="270"/>
    </row>
    <row r="973" spans="1:12" s="268" customFormat="1" x14ac:dyDescent="0.3">
      <c r="A973" s="208"/>
      <c r="B973" s="208"/>
      <c r="C973" s="207"/>
      <c r="D973" s="216"/>
      <c r="E973" s="208"/>
      <c r="F973" s="208"/>
      <c r="G973" s="208"/>
      <c r="H973" s="208"/>
      <c r="I973" s="208"/>
      <c r="K973" s="269"/>
      <c r="L973" s="270"/>
    </row>
    <row r="974" spans="1:12" s="268" customFormat="1" x14ac:dyDescent="0.3">
      <c r="A974" s="208"/>
      <c r="B974" s="208"/>
      <c r="C974" s="207"/>
      <c r="D974" s="216"/>
      <c r="E974" s="208"/>
      <c r="F974" s="208"/>
      <c r="G974" s="208"/>
      <c r="H974" s="208"/>
      <c r="I974" s="208"/>
      <c r="K974" s="269"/>
      <c r="L974" s="270"/>
    </row>
    <row r="975" spans="1:12" s="268" customFormat="1" x14ac:dyDescent="0.3">
      <c r="A975" s="208"/>
      <c r="B975" s="208"/>
      <c r="C975" s="207"/>
      <c r="D975" s="216"/>
      <c r="E975" s="208"/>
      <c r="F975" s="208"/>
      <c r="G975" s="208"/>
      <c r="H975" s="208"/>
      <c r="I975" s="208"/>
      <c r="K975" s="269"/>
      <c r="L975" s="270"/>
    </row>
    <row r="976" spans="1:12" s="268" customFormat="1" x14ac:dyDescent="0.3">
      <c r="A976" s="208"/>
      <c r="B976" s="208"/>
      <c r="C976" s="207"/>
      <c r="D976" s="216"/>
      <c r="E976" s="208"/>
      <c r="F976" s="208"/>
      <c r="G976" s="208"/>
      <c r="H976" s="208"/>
      <c r="I976" s="208"/>
      <c r="K976" s="269"/>
      <c r="L976" s="270"/>
    </row>
    <row r="977" spans="1:12" s="268" customFormat="1" x14ac:dyDescent="0.3">
      <c r="A977" s="208"/>
      <c r="B977" s="208"/>
      <c r="C977" s="207"/>
      <c r="D977" s="216"/>
      <c r="E977" s="208"/>
      <c r="F977" s="208"/>
      <c r="G977" s="208"/>
      <c r="H977" s="208"/>
      <c r="I977" s="208"/>
      <c r="K977" s="269"/>
      <c r="L977" s="270"/>
    </row>
    <row r="978" spans="1:12" s="268" customFormat="1" x14ac:dyDescent="0.3">
      <c r="A978" s="208"/>
      <c r="B978" s="208"/>
      <c r="C978" s="207"/>
      <c r="D978" s="216"/>
      <c r="E978" s="208"/>
      <c r="F978" s="208"/>
      <c r="G978" s="208"/>
      <c r="H978" s="208"/>
      <c r="I978" s="208"/>
      <c r="K978" s="269"/>
      <c r="L978" s="270"/>
    </row>
    <row r="979" spans="1:12" s="268" customFormat="1" x14ac:dyDescent="0.3">
      <c r="A979" s="208"/>
      <c r="B979" s="208"/>
      <c r="C979" s="207"/>
      <c r="D979" s="216"/>
      <c r="E979" s="208"/>
      <c r="F979" s="208"/>
      <c r="G979" s="208"/>
      <c r="H979" s="208"/>
      <c r="I979" s="208"/>
      <c r="K979" s="269"/>
      <c r="L979" s="270"/>
    </row>
    <row r="980" spans="1:12" s="268" customFormat="1" x14ac:dyDescent="0.3">
      <c r="A980" s="208"/>
      <c r="B980" s="208"/>
      <c r="C980" s="207"/>
      <c r="D980" s="216"/>
      <c r="E980" s="208"/>
      <c r="F980" s="208"/>
      <c r="G980" s="208"/>
      <c r="H980" s="208"/>
      <c r="I980" s="208"/>
      <c r="K980" s="269"/>
      <c r="L980" s="270"/>
    </row>
    <row r="981" spans="1:12" s="268" customFormat="1" x14ac:dyDescent="0.3">
      <c r="A981" s="208"/>
      <c r="B981" s="208"/>
      <c r="C981" s="207"/>
      <c r="D981" s="216"/>
      <c r="E981" s="208"/>
      <c r="F981" s="208"/>
      <c r="G981" s="208"/>
      <c r="H981" s="208"/>
      <c r="I981" s="208"/>
      <c r="K981" s="269"/>
      <c r="L981" s="270"/>
    </row>
    <row r="982" spans="1:12" s="268" customFormat="1" x14ac:dyDescent="0.3">
      <c r="A982" s="208"/>
      <c r="B982" s="208"/>
      <c r="C982" s="207"/>
      <c r="D982" s="216"/>
      <c r="E982" s="208"/>
      <c r="F982" s="208"/>
      <c r="G982" s="208"/>
      <c r="H982" s="208"/>
      <c r="I982" s="208"/>
      <c r="K982" s="269"/>
      <c r="L982" s="270"/>
    </row>
    <row r="983" spans="1:12" s="268" customFormat="1" x14ac:dyDescent="0.3">
      <c r="A983" s="208"/>
      <c r="B983" s="208"/>
      <c r="C983" s="207"/>
      <c r="D983" s="216"/>
      <c r="E983" s="208"/>
      <c r="F983" s="208"/>
      <c r="G983" s="208"/>
      <c r="H983" s="208"/>
      <c r="I983" s="208"/>
      <c r="K983" s="269"/>
      <c r="L983" s="270"/>
    </row>
    <row r="984" spans="1:12" s="268" customFormat="1" x14ac:dyDescent="0.3">
      <c r="A984" s="208"/>
      <c r="B984" s="208"/>
      <c r="C984" s="207"/>
      <c r="D984" s="216"/>
      <c r="E984" s="208"/>
      <c r="F984" s="208"/>
      <c r="G984" s="208"/>
      <c r="H984" s="208"/>
      <c r="I984" s="208"/>
      <c r="K984" s="269"/>
      <c r="L984" s="270"/>
    </row>
    <row r="985" spans="1:12" s="268" customFormat="1" x14ac:dyDescent="0.3">
      <c r="A985" s="208"/>
      <c r="B985" s="208"/>
      <c r="C985" s="207"/>
      <c r="D985" s="216"/>
      <c r="E985" s="208"/>
      <c r="F985" s="208"/>
      <c r="G985" s="208"/>
      <c r="H985" s="208"/>
      <c r="I985" s="208"/>
      <c r="K985" s="269"/>
      <c r="L985" s="270"/>
    </row>
    <row r="986" spans="1:12" s="268" customFormat="1" x14ac:dyDescent="0.3">
      <c r="A986" s="208"/>
      <c r="B986" s="208"/>
      <c r="C986" s="207"/>
      <c r="D986" s="216"/>
      <c r="E986" s="208"/>
      <c r="F986" s="208"/>
      <c r="G986" s="208"/>
      <c r="H986" s="208"/>
      <c r="I986" s="208"/>
      <c r="K986" s="269"/>
      <c r="L986" s="270"/>
    </row>
    <row r="987" spans="1:12" s="268" customFormat="1" x14ac:dyDescent="0.3">
      <c r="A987" s="208"/>
      <c r="B987" s="208"/>
      <c r="C987" s="207"/>
      <c r="D987" s="216"/>
      <c r="E987" s="208"/>
      <c r="F987" s="208"/>
      <c r="G987" s="208"/>
      <c r="H987" s="208"/>
      <c r="I987" s="208"/>
      <c r="K987" s="269"/>
      <c r="L987" s="270"/>
    </row>
    <row r="988" spans="1:12" s="268" customFormat="1" x14ac:dyDescent="0.3">
      <c r="A988" s="208"/>
      <c r="B988" s="208"/>
      <c r="C988" s="207"/>
      <c r="D988" s="216"/>
      <c r="E988" s="208"/>
      <c r="F988" s="208"/>
      <c r="G988" s="208"/>
      <c r="H988" s="208"/>
      <c r="I988" s="208"/>
      <c r="K988" s="269"/>
      <c r="L988" s="270"/>
    </row>
    <row r="989" spans="1:12" s="268" customFormat="1" x14ac:dyDescent="0.3">
      <c r="A989" s="208"/>
      <c r="B989" s="208"/>
      <c r="C989" s="207"/>
      <c r="D989" s="216"/>
      <c r="E989" s="208"/>
      <c r="F989" s="208"/>
      <c r="G989" s="208"/>
      <c r="H989" s="208"/>
      <c r="I989" s="208"/>
      <c r="K989" s="269"/>
      <c r="L989" s="270"/>
    </row>
    <row r="990" spans="1:12" s="268" customFormat="1" x14ac:dyDescent="0.3">
      <c r="A990" s="208"/>
      <c r="B990" s="208"/>
      <c r="C990" s="207"/>
      <c r="D990" s="216"/>
      <c r="E990" s="208"/>
      <c r="F990" s="208"/>
      <c r="G990" s="208"/>
      <c r="H990" s="208"/>
      <c r="I990" s="208"/>
      <c r="K990" s="269"/>
      <c r="L990" s="270"/>
    </row>
    <row r="991" spans="1:12" s="268" customFormat="1" x14ac:dyDescent="0.3">
      <c r="A991" s="208"/>
      <c r="B991" s="208"/>
      <c r="C991" s="207"/>
      <c r="D991" s="216"/>
      <c r="E991" s="208"/>
      <c r="F991" s="208"/>
      <c r="G991" s="208"/>
      <c r="H991" s="208"/>
      <c r="I991" s="208"/>
      <c r="K991" s="269"/>
      <c r="L991" s="270"/>
    </row>
    <row r="992" spans="1:12" s="268" customFormat="1" x14ac:dyDescent="0.3">
      <c r="A992" s="208"/>
      <c r="B992" s="208"/>
      <c r="C992" s="207"/>
      <c r="D992" s="216"/>
      <c r="E992" s="208"/>
      <c r="F992" s="208"/>
      <c r="G992" s="208"/>
      <c r="H992" s="208"/>
      <c r="I992" s="208"/>
      <c r="K992" s="269"/>
      <c r="L992" s="270"/>
    </row>
    <row r="993" spans="1:12" s="268" customFormat="1" x14ac:dyDescent="0.3">
      <c r="A993" s="208"/>
      <c r="B993" s="208"/>
      <c r="C993" s="207"/>
      <c r="D993" s="216"/>
      <c r="E993" s="208"/>
      <c r="F993" s="208"/>
      <c r="G993" s="208"/>
      <c r="H993" s="208"/>
      <c r="I993" s="208"/>
      <c r="K993" s="269"/>
      <c r="L993" s="270"/>
    </row>
    <row r="994" spans="1:12" s="268" customFormat="1" x14ac:dyDescent="0.3">
      <c r="A994" s="208"/>
      <c r="B994" s="208"/>
      <c r="C994" s="207"/>
      <c r="D994" s="216"/>
      <c r="E994" s="208"/>
      <c r="F994" s="208"/>
      <c r="G994" s="208"/>
      <c r="H994" s="208"/>
      <c r="I994" s="208"/>
      <c r="K994" s="269"/>
      <c r="L994" s="270"/>
    </row>
    <row r="995" spans="1:12" s="268" customFormat="1" x14ac:dyDescent="0.3">
      <c r="A995" s="208"/>
      <c r="B995" s="208"/>
      <c r="C995" s="207"/>
      <c r="D995" s="216"/>
      <c r="E995" s="208"/>
      <c r="F995" s="208"/>
      <c r="G995" s="208"/>
      <c r="H995" s="208"/>
      <c r="I995" s="208"/>
      <c r="K995" s="269"/>
      <c r="L995" s="270"/>
    </row>
    <row r="996" spans="1:12" s="268" customFormat="1" x14ac:dyDescent="0.3">
      <c r="A996" s="208"/>
      <c r="B996" s="208"/>
      <c r="C996" s="207"/>
      <c r="D996" s="216"/>
      <c r="E996" s="208"/>
      <c r="F996" s="208"/>
      <c r="G996" s="208"/>
      <c r="H996" s="208"/>
      <c r="I996" s="208"/>
      <c r="K996" s="269"/>
      <c r="L996" s="270"/>
    </row>
    <row r="997" spans="1:12" s="268" customFormat="1" x14ac:dyDescent="0.3">
      <c r="A997" s="208"/>
      <c r="B997" s="208"/>
      <c r="C997" s="207"/>
      <c r="D997" s="216"/>
      <c r="E997" s="208"/>
      <c r="F997" s="208"/>
      <c r="G997" s="208"/>
      <c r="H997" s="208"/>
      <c r="I997" s="208"/>
      <c r="K997" s="269"/>
      <c r="L997" s="270"/>
    </row>
    <row r="998" spans="1:12" s="268" customFormat="1" x14ac:dyDescent="0.3">
      <c r="A998" s="208"/>
      <c r="B998" s="208"/>
      <c r="C998" s="207"/>
      <c r="D998" s="216"/>
      <c r="E998" s="208"/>
      <c r="F998" s="208"/>
      <c r="G998" s="208"/>
      <c r="H998" s="208"/>
      <c r="I998" s="208"/>
      <c r="K998" s="269"/>
      <c r="L998" s="270"/>
    </row>
    <row r="999" spans="1:12" s="268" customFormat="1" x14ac:dyDescent="0.3">
      <c r="A999" s="208"/>
      <c r="B999" s="208"/>
      <c r="C999" s="207"/>
      <c r="D999" s="216"/>
      <c r="E999" s="208"/>
      <c r="F999" s="208"/>
      <c r="G999" s="208"/>
      <c r="H999" s="208"/>
      <c r="I999" s="208"/>
      <c r="K999" s="269"/>
      <c r="L999" s="270"/>
    </row>
    <row r="1000" spans="1:12" s="268" customFormat="1" x14ac:dyDescent="0.3">
      <c r="A1000" s="208"/>
      <c r="B1000" s="208"/>
      <c r="C1000" s="207"/>
      <c r="D1000" s="216"/>
      <c r="E1000" s="208"/>
      <c r="F1000" s="208"/>
      <c r="G1000" s="208"/>
      <c r="H1000" s="208"/>
      <c r="I1000" s="208"/>
      <c r="K1000" s="269"/>
      <c r="L1000" s="270"/>
    </row>
    <row r="1001" spans="1:12" s="268" customFormat="1" x14ac:dyDescent="0.3">
      <c r="A1001" s="208"/>
      <c r="B1001" s="208"/>
      <c r="C1001" s="207"/>
      <c r="D1001" s="216"/>
      <c r="E1001" s="208"/>
      <c r="F1001" s="208"/>
      <c r="G1001" s="208"/>
      <c r="H1001" s="208"/>
      <c r="I1001" s="208"/>
      <c r="K1001" s="269"/>
      <c r="L1001" s="270"/>
    </row>
    <row r="1002" spans="1:12" s="268" customFormat="1" x14ac:dyDescent="0.3">
      <c r="A1002" s="208"/>
      <c r="B1002" s="208"/>
      <c r="C1002" s="207"/>
      <c r="D1002" s="216"/>
      <c r="E1002" s="208"/>
      <c r="F1002" s="208"/>
      <c r="G1002" s="208"/>
      <c r="H1002" s="208"/>
      <c r="I1002" s="208"/>
      <c r="K1002" s="269"/>
      <c r="L1002" s="270"/>
    </row>
    <row r="1003" spans="1:12" s="268" customFormat="1" x14ac:dyDescent="0.3">
      <c r="A1003" s="208"/>
      <c r="B1003" s="208"/>
      <c r="C1003" s="207"/>
      <c r="D1003" s="216"/>
      <c r="E1003" s="208"/>
      <c r="F1003" s="208"/>
      <c r="G1003" s="208"/>
      <c r="H1003" s="208"/>
      <c r="I1003" s="208"/>
      <c r="K1003" s="269"/>
      <c r="L1003" s="270"/>
    </row>
    <row r="1004" spans="1:12" s="268" customFormat="1" x14ac:dyDescent="0.3">
      <c r="A1004" s="208"/>
      <c r="B1004" s="208"/>
      <c r="C1004" s="207"/>
      <c r="D1004" s="216"/>
      <c r="E1004" s="208"/>
      <c r="F1004" s="208"/>
      <c r="G1004" s="208"/>
      <c r="H1004" s="208"/>
      <c r="I1004" s="208"/>
      <c r="K1004" s="269"/>
      <c r="L1004" s="270"/>
    </row>
    <row r="1005" spans="1:12" s="268" customFormat="1" x14ac:dyDescent="0.3">
      <c r="A1005" s="208"/>
      <c r="B1005" s="208"/>
      <c r="C1005" s="207"/>
      <c r="D1005" s="216"/>
      <c r="E1005" s="208"/>
      <c r="F1005" s="208"/>
      <c r="G1005" s="208"/>
      <c r="H1005" s="208"/>
      <c r="I1005" s="208"/>
      <c r="K1005" s="269"/>
      <c r="L1005" s="270"/>
    </row>
    <row r="1006" spans="1:12" s="268" customFormat="1" x14ac:dyDescent="0.3">
      <c r="A1006" s="208"/>
      <c r="B1006" s="208"/>
      <c r="C1006" s="207"/>
      <c r="D1006" s="216"/>
      <c r="E1006" s="208"/>
      <c r="F1006" s="208"/>
      <c r="G1006" s="208"/>
      <c r="H1006" s="208"/>
      <c r="I1006" s="208"/>
      <c r="K1006" s="269"/>
      <c r="L1006" s="270"/>
    </row>
    <row r="1007" spans="1:12" s="268" customFormat="1" x14ac:dyDescent="0.3">
      <c r="A1007" s="208"/>
      <c r="B1007" s="208"/>
      <c r="C1007" s="207"/>
      <c r="D1007" s="216"/>
      <c r="E1007" s="208"/>
      <c r="F1007" s="208"/>
      <c r="G1007" s="208"/>
      <c r="H1007" s="208"/>
      <c r="I1007" s="208"/>
      <c r="K1007" s="269"/>
      <c r="L1007" s="270"/>
    </row>
    <row r="1008" spans="1:12" s="268" customFormat="1" x14ac:dyDescent="0.3">
      <c r="A1008" s="208"/>
      <c r="B1008" s="208"/>
      <c r="C1008" s="207"/>
      <c r="D1008" s="216"/>
      <c r="E1008" s="208"/>
      <c r="F1008" s="208"/>
      <c r="G1008" s="208"/>
      <c r="H1008" s="208"/>
      <c r="I1008" s="208"/>
      <c r="K1008" s="269"/>
      <c r="L1008" s="270"/>
    </row>
    <row r="1009" spans="1:12" s="268" customFormat="1" x14ac:dyDescent="0.3">
      <c r="A1009" s="208"/>
      <c r="B1009" s="208"/>
      <c r="C1009" s="207"/>
      <c r="D1009" s="216"/>
      <c r="E1009" s="208"/>
      <c r="F1009" s="208"/>
      <c r="G1009" s="208"/>
      <c r="H1009" s="208"/>
      <c r="I1009" s="208"/>
      <c r="K1009" s="269"/>
      <c r="L1009" s="270"/>
    </row>
    <row r="1010" spans="1:12" s="268" customFormat="1" x14ac:dyDescent="0.3">
      <c r="A1010" s="208"/>
      <c r="B1010" s="208"/>
      <c r="C1010" s="207"/>
      <c r="D1010" s="216"/>
      <c r="E1010" s="208"/>
      <c r="F1010" s="208"/>
      <c r="G1010" s="208"/>
      <c r="H1010" s="208"/>
      <c r="I1010" s="208"/>
      <c r="K1010" s="269"/>
      <c r="L1010" s="270"/>
    </row>
    <row r="1011" spans="1:12" s="268" customFormat="1" x14ac:dyDescent="0.3">
      <c r="A1011" s="208"/>
      <c r="B1011" s="208"/>
      <c r="C1011" s="207"/>
      <c r="D1011" s="216"/>
      <c r="E1011" s="208"/>
      <c r="F1011" s="208"/>
      <c r="G1011" s="208"/>
      <c r="H1011" s="208"/>
      <c r="I1011" s="208"/>
      <c r="K1011" s="269"/>
      <c r="L1011" s="270"/>
    </row>
    <row r="1012" spans="1:12" s="268" customFormat="1" x14ac:dyDescent="0.3">
      <c r="A1012" s="208"/>
      <c r="B1012" s="208"/>
      <c r="C1012" s="207"/>
      <c r="D1012" s="216"/>
      <c r="E1012" s="208"/>
      <c r="F1012" s="208"/>
      <c r="G1012" s="208"/>
      <c r="H1012" s="208"/>
      <c r="I1012" s="208"/>
      <c r="K1012" s="269"/>
      <c r="L1012" s="270"/>
    </row>
    <row r="1013" spans="1:12" s="268" customFormat="1" x14ac:dyDescent="0.3">
      <c r="A1013" s="208"/>
      <c r="B1013" s="208"/>
      <c r="C1013" s="207"/>
      <c r="D1013" s="216"/>
      <c r="E1013" s="208"/>
      <c r="F1013" s="208"/>
      <c r="G1013" s="208"/>
      <c r="H1013" s="208"/>
      <c r="I1013" s="208"/>
      <c r="K1013" s="269"/>
      <c r="L1013" s="270"/>
    </row>
    <row r="1014" spans="1:12" s="268" customFormat="1" x14ac:dyDescent="0.3">
      <c r="A1014" s="208"/>
      <c r="B1014" s="208"/>
      <c r="C1014" s="207"/>
      <c r="D1014" s="216"/>
      <c r="E1014" s="208"/>
      <c r="F1014" s="208"/>
      <c r="G1014" s="208"/>
      <c r="H1014" s="208"/>
      <c r="I1014" s="208"/>
      <c r="K1014" s="269"/>
      <c r="L1014" s="270"/>
    </row>
    <row r="1015" spans="1:12" s="268" customFormat="1" x14ac:dyDescent="0.3">
      <c r="A1015" s="208"/>
      <c r="B1015" s="208"/>
      <c r="C1015" s="207"/>
      <c r="D1015" s="216"/>
      <c r="E1015" s="208"/>
      <c r="F1015" s="208"/>
      <c r="G1015" s="208"/>
      <c r="H1015" s="208"/>
      <c r="I1015" s="208"/>
      <c r="K1015" s="269"/>
      <c r="L1015" s="270"/>
    </row>
    <row r="1016" spans="1:12" s="268" customFormat="1" x14ac:dyDescent="0.3">
      <c r="A1016" s="208"/>
      <c r="B1016" s="208"/>
      <c r="C1016" s="207"/>
      <c r="D1016" s="216"/>
      <c r="E1016" s="208"/>
      <c r="F1016" s="208"/>
      <c r="G1016" s="208"/>
      <c r="H1016" s="208"/>
      <c r="I1016" s="208"/>
      <c r="K1016" s="269"/>
      <c r="L1016" s="270"/>
    </row>
    <row r="1017" spans="1:12" s="268" customFormat="1" x14ac:dyDescent="0.3">
      <c r="A1017" s="208"/>
      <c r="B1017" s="208"/>
      <c r="C1017" s="207"/>
      <c r="D1017" s="216"/>
      <c r="E1017" s="208"/>
      <c r="F1017" s="208"/>
      <c r="G1017" s="208"/>
      <c r="H1017" s="208"/>
      <c r="I1017" s="208"/>
      <c r="K1017" s="269"/>
      <c r="L1017" s="270"/>
    </row>
    <row r="1018" spans="1:12" s="268" customFormat="1" x14ac:dyDescent="0.3">
      <c r="A1018" s="208"/>
      <c r="B1018" s="208"/>
      <c r="C1018" s="207"/>
      <c r="D1018" s="216"/>
      <c r="E1018" s="208"/>
      <c r="F1018" s="208"/>
      <c r="G1018" s="208"/>
      <c r="H1018" s="208"/>
      <c r="I1018" s="208"/>
      <c r="K1018" s="269"/>
      <c r="L1018" s="270"/>
    </row>
    <row r="1019" spans="1:12" s="268" customFormat="1" x14ac:dyDescent="0.3">
      <c r="A1019" s="208"/>
      <c r="B1019" s="208"/>
      <c r="C1019" s="207"/>
      <c r="D1019" s="216"/>
      <c r="E1019" s="208"/>
      <c r="F1019" s="208"/>
      <c r="G1019" s="208"/>
      <c r="H1019" s="208"/>
      <c r="I1019" s="208"/>
      <c r="K1019" s="269"/>
      <c r="L1019" s="270"/>
    </row>
    <row r="1020" spans="1:12" s="268" customFormat="1" x14ac:dyDescent="0.3">
      <c r="A1020" s="208"/>
      <c r="B1020" s="208"/>
      <c r="C1020" s="207"/>
      <c r="D1020" s="216"/>
      <c r="E1020" s="208"/>
      <c r="F1020" s="208"/>
      <c r="G1020" s="208"/>
      <c r="H1020" s="208"/>
      <c r="I1020" s="208"/>
      <c r="K1020" s="269"/>
      <c r="L1020" s="270"/>
    </row>
    <row r="1021" spans="1:12" s="268" customFormat="1" x14ac:dyDescent="0.3">
      <c r="A1021" s="208"/>
      <c r="B1021" s="208"/>
      <c r="C1021" s="207"/>
      <c r="D1021" s="216"/>
      <c r="E1021" s="208"/>
      <c r="F1021" s="208"/>
      <c r="G1021" s="208"/>
      <c r="H1021" s="208"/>
      <c r="I1021" s="208"/>
      <c r="K1021" s="269"/>
      <c r="L1021" s="270"/>
    </row>
    <row r="1022" spans="1:12" s="268" customFormat="1" x14ac:dyDescent="0.3">
      <c r="A1022" s="208"/>
      <c r="B1022" s="208"/>
      <c r="C1022" s="207"/>
      <c r="D1022" s="216"/>
      <c r="E1022" s="208"/>
      <c r="F1022" s="208"/>
      <c r="G1022" s="208"/>
      <c r="H1022" s="208"/>
      <c r="I1022" s="208"/>
      <c r="K1022" s="269"/>
      <c r="L1022" s="270"/>
    </row>
    <row r="1023" spans="1:12" s="268" customFormat="1" x14ac:dyDescent="0.3">
      <c r="A1023" s="208"/>
      <c r="B1023" s="208"/>
      <c r="C1023" s="207"/>
      <c r="D1023" s="216"/>
      <c r="E1023" s="208"/>
      <c r="F1023" s="208"/>
      <c r="G1023" s="208"/>
      <c r="H1023" s="208"/>
      <c r="I1023" s="208"/>
      <c r="K1023" s="269"/>
      <c r="L1023" s="270"/>
    </row>
    <row r="1024" spans="1:12" s="268" customFormat="1" x14ac:dyDescent="0.3">
      <c r="A1024" s="208"/>
      <c r="B1024" s="208"/>
      <c r="C1024" s="207"/>
      <c r="D1024" s="216"/>
      <c r="E1024" s="208"/>
      <c r="F1024" s="208"/>
      <c r="G1024" s="208"/>
      <c r="H1024" s="208"/>
      <c r="I1024" s="208"/>
      <c r="K1024" s="269"/>
      <c r="L1024" s="270"/>
    </row>
    <row r="1025" spans="1:12" s="268" customFormat="1" x14ac:dyDescent="0.3">
      <c r="A1025" s="208"/>
      <c r="B1025" s="208"/>
      <c r="C1025" s="207"/>
      <c r="D1025" s="216"/>
      <c r="E1025" s="208"/>
      <c r="F1025" s="208"/>
      <c r="G1025" s="208"/>
      <c r="H1025" s="208"/>
      <c r="I1025" s="208"/>
      <c r="K1025" s="269"/>
      <c r="L1025" s="270"/>
    </row>
    <row r="1026" spans="1:12" s="268" customFormat="1" x14ac:dyDescent="0.3">
      <c r="A1026" s="208"/>
      <c r="B1026" s="208"/>
      <c r="C1026" s="207"/>
      <c r="D1026" s="216"/>
      <c r="E1026" s="208"/>
      <c r="F1026" s="208"/>
      <c r="G1026" s="208"/>
      <c r="H1026" s="208"/>
      <c r="I1026" s="208"/>
      <c r="K1026" s="269"/>
      <c r="L1026" s="270"/>
    </row>
    <row r="1027" spans="1:12" s="268" customFormat="1" x14ac:dyDescent="0.3">
      <c r="A1027" s="208"/>
      <c r="B1027" s="208"/>
      <c r="C1027" s="207"/>
      <c r="D1027" s="216"/>
      <c r="E1027" s="208"/>
      <c r="F1027" s="208"/>
      <c r="G1027" s="208"/>
      <c r="H1027" s="208"/>
      <c r="I1027" s="208"/>
      <c r="K1027" s="269"/>
      <c r="L1027" s="270"/>
    </row>
    <row r="1028" spans="1:12" s="268" customFormat="1" x14ac:dyDescent="0.3">
      <c r="A1028" s="208"/>
      <c r="B1028" s="208"/>
      <c r="C1028" s="207"/>
      <c r="D1028" s="216"/>
      <c r="E1028" s="208"/>
      <c r="F1028" s="208"/>
      <c r="G1028" s="208"/>
      <c r="H1028" s="208"/>
      <c r="I1028" s="208"/>
      <c r="K1028" s="269"/>
      <c r="L1028" s="270"/>
    </row>
    <row r="1029" spans="1:12" s="268" customFormat="1" x14ac:dyDescent="0.3">
      <c r="A1029" s="208"/>
      <c r="B1029" s="208"/>
      <c r="C1029" s="207"/>
      <c r="D1029" s="216"/>
      <c r="E1029" s="208"/>
      <c r="F1029" s="208"/>
      <c r="G1029" s="208"/>
      <c r="H1029" s="208"/>
      <c r="I1029" s="208"/>
      <c r="K1029" s="269"/>
      <c r="L1029" s="270"/>
    </row>
    <row r="1030" spans="1:12" s="268" customFormat="1" x14ac:dyDescent="0.3">
      <c r="A1030" s="208"/>
      <c r="B1030" s="208"/>
      <c r="C1030" s="207"/>
      <c r="D1030" s="216"/>
      <c r="E1030" s="208"/>
      <c r="F1030" s="208"/>
      <c r="G1030" s="208"/>
      <c r="H1030" s="208"/>
      <c r="I1030" s="208"/>
      <c r="K1030" s="269"/>
      <c r="L1030" s="270"/>
    </row>
    <row r="1031" spans="1:12" s="268" customFormat="1" x14ac:dyDescent="0.3">
      <c r="A1031" s="208"/>
      <c r="B1031" s="208"/>
      <c r="C1031" s="207"/>
      <c r="D1031" s="216"/>
      <c r="E1031" s="208"/>
      <c r="F1031" s="208"/>
      <c r="G1031" s="208"/>
      <c r="H1031" s="208"/>
      <c r="I1031" s="208"/>
      <c r="K1031" s="269"/>
      <c r="L1031" s="270"/>
    </row>
    <row r="1032" spans="1:12" s="268" customFormat="1" x14ac:dyDescent="0.3">
      <c r="A1032" s="208"/>
      <c r="B1032" s="208"/>
      <c r="C1032" s="207"/>
      <c r="D1032" s="216"/>
      <c r="E1032" s="208"/>
      <c r="F1032" s="208"/>
      <c r="G1032" s="208"/>
      <c r="H1032" s="208"/>
      <c r="I1032" s="208"/>
      <c r="K1032" s="269"/>
      <c r="L1032" s="270"/>
    </row>
    <row r="1033" spans="1:12" s="268" customFormat="1" x14ac:dyDescent="0.3">
      <c r="A1033" s="208"/>
      <c r="B1033" s="208"/>
      <c r="C1033" s="207"/>
      <c r="D1033" s="216"/>
      <c r="E1033" s="208"/>
      <c r="F1033" s="208"/>
      <c r="G1033" s="208"/>
      <c r="H1033" s="208"/>
      <c r="I1033" s="208"/>
      <c r="K1033" s="269"/>
      <c r="L1033" s="270"/>
    </row>
    <row r="1034" spans="1:12" s="268" customFormat="1" x14ac:dyDescent="0.3">
      <c r="A1034" s="208"/>
      <c r="B1034" s="208"/>
      <c r="C1034" s="207"/>
      <c r="D1034" s="216"/>
      <c r="E1034" s="208"/>
      <c r="F1034" s="208"/>
      <c r="G1034" s="208"/>
      <c r="H1034" s="208"/>
      <c r="I1034" s="208"/>
      <c r="K1034" s="269"/>
      <c r="L1034" s="270"/>
    </row>
    <row r="1035" spans="1:12" s="268" customFormat="1" x14ac:dyDescent="0.3">
      <c r="A1035" s="208"/>
      <c r="B1035" s="208"/>
      <c r="C1035" s="207"/>
      <c r="D1035" s="216"/>
      <c r="E1035" s="208"/>
      <c r="F1035" s="208"/>
      <c r="G1035" s="208"/>
      <c r="H1035" s="208"/>
      <c r="I1035" s="208"/>
      <c r="K1035" s="269"/>
      <c r="L1035" s="270"/>
    </row>
    <row r="1036" spans="1:12" s="268" customFormat="1" x14ac:dyDescent="0.3">
      <c r="A1036" s="208"/>
      <c r="B1036" s="208"/>
      <c r="C1036" s="207"/>
      <c r="D1036" s="216"/>
      <c r="E1036" s="208"/>
      <c r="F1036" s="208"/>
      <c r="G1036" s="208"/>
      <c r="H1036" s="208"/>
      <c r="I1036" s="208"/>
      <c r="K1036" s="269"/>
      <c r="L1036" s="270"/>
    </row>
    <row r="1037" spans="1:12" s="268" customFormat="1" x14ac:dyDescent="0.3">
      <c r="A1037" s="208"/>
      <c r="B1037" s="208"/>
      <c r="C1037" s="207"/>
      <c r="D1037" s="216"/>
      <c r="E1037" s="208"/>
      <c r="F1037" s="208"/>
      <c r="G1037" s="208"/>
      <c r="H1037" s="208"/>
      <c r="I1037" s="208"/>
      <c r="K1037" s="269"/>
      <c r="L1037" s="270"/>
    </row>
    <row r="1038" spans="1:12" s="268" customFormat="1" x14ac:dyDescent="0.3">
      <c r="A1038" s="208"/>
      <c r="B1038" s="208"/>
      <c r="C1038" s="207"/>
      <c r="D1038" s="216"/>
      <c r="E1038" s="208"/>
      <c r="F1038" s="208"/>
      <c r="G1038" s="208"/>
      <c r="H1038" s="208"/>
      <c r="I1038" s="208"/>
      <c r="K1038" s="269"/>
      <c r="L1038" s="270"/>
    </row>
    <row r="1039" spans="1:12" s="268" customFormat="1" x14ac:dyDescent="0.3">
      <c r="A1039" s="208"/>
      <c r="B1039" s="208"/>
      <c r="C1039" s="207"/>
      <c r="D1039" s="216"/>
      <c r="E1039" s="208"/>
      <c r="F1039" s="208"/>
      <c r="G1039" s="208"/>
      <c r="H1039" s="208"/>
      <c r="I1039" s="208"/>
      <c r="K1039" s="269"/>
      <c r="L1039" s="270"/>
    </row>
    <row r="1040" spans="1:12" s="268" customFormat="1" x14ac:dyDescent="0.3">
      <c r="A1040" s="208"/>
      <c r="B1040" s="208"/>
      <c r="C1040" s="207"/>
      <c r="D1040" s="216"/>
      <c r="E1040" s="208"/>
      <c r="F1040" s="208"/>
      <c r="G1040" s="208"/>
      <c r="H1040" s="208"/>
      <c r="I1040" s="208"/>
      <c r="K1040" s="269"/>
      <c r="L1040" s="270"/>
    </row>
    <row r="1041" spans="1:12" s="268" customFormat="1" x14ac:dyDescent="0.3">
      <c r="A1041" s="208"/>
      <c r="B1041" s="208"/>
      <c r="C1041" s="207"/>
      <c r="D1041" s="216"/>
      <c r="E1041" s="208"/>
      <c r="F1041" s="208"/>
      <c r="G1041" s="208"/>
      <c r="H1041" s="208"/>
      <c r="I1041" s="208"/>
      <c r="K1041" s="269"/>
      <c r="L1041" s="270"/>
    </row>
    <row r="1042" spans="1:12" s="268" customFormat="1" x14ac:dyDescent="0.3">
      <c r="A1042" s="208"/>
      <c r="B1042" s="208"/>
      <c r="C1042" s="207"/>
      <c r="D1042" s="216"/>
      <c r="E1042" s="208"/>
      <c r="F1042" s="208"/>
      <c r="G1042" s="208"/>
      <c r="H1042" s="208"/>
      <c r="I1042" s="208"/>
      <c r="K1042" s="269"/>
      <c r="L1042" s="270"/>
    </row>
    <row r="1043" spans="1:12" s="268" customFormat="1" x14ac:dyDescent="0.3">
      <c r="A1043" s="208"/>
      <c r="B1043" s="208"/>
      <c r="C1043" s="207"/>
      <c r="D1043" s="216"/>
      <c r="E1043" s="208"/>
      <c r="F1043" s="208"/>
      <c r="G1043" s="208"/>
      <c r="H1043" s="208"/>
      <c r="I1043" s="208"/>
      <c r="K1043" s="269"/>
      <c r="L1043" s="270"/>
    </row>
    <row r="1044" spans="1:12" s="268" customFormat="1" x14ac:dyDescent="0.3">
      <c r="A1044" s="208"/>
      <c r="B1044" s="208"/>
      <c r="C1044" s="207"/>
      <c r="D1044" s="216"/>
      <c r="E1044" s="208"/>
      <c r="F1044" s="208"/>
      <c r="G1044" s="208"/>
      <c r="H1044" s="208"/>
      <c r="I1044" s="208"/>
      <c r="K1044" s="269"/>
      <c r="L1044" s="270"/>
    </row>
    <row r="1045" spans="1:12" s="268" customFormat="1" x14ac:dyDescent="0.3">
      <c r="A1045" s="208"/>
      <c r="B1045" s="208"/>
      <c r="C1045" s="207"/>
      <c r="D1045" s="216"/>
      <c r="E1045" s="208"/>
      <c r="F1045" s="208"/>
      <c r="G1045" s="208"/>
      <c r="H1045" s="208"/>
      <c r="I1045" s="208"/>
      <c r="K1045" s="269"/>
      <c r="L1045" s="270"/>
    </row>
    <row r="1046" spans="1:12" s="268" customFormat="1" x14ac:dyDescent="0.3">
      <c r="A1046" s="208"/>
      <c r="B1046" s="208"/>
      <c r="C1046" s="207"/>
      <c r="D1046" s="216"/>
      <c r="E1046" s="208"/>
      <c r="F1046" s="208"/>
      <c r="G1046" s="208"/>
      <c r="H1046" s="208"/>
      <c r="I1046" s="208"/>
      <c r="K1046" s="269"/>
      <c r="L1046" s="270"/>
    </row>
    <row r="1047" spans="1:12" s="268" customFormat="1" x14ac:dyDescent="0.3">
      <c r="A1047" s="208"/>
      <c r="B1047" s="208"/>
      <c r="C1047" s="207"/>
      <c r="D1047" s="216"/>
      <c r="E1047" s="208"/>
      <c r="F1047" s="208"/>
      <c r="G1047" s="208"/>
      <c r="H1047" s="208"/>
      <c r="I1047" s="208"/>
      <c r="K1047" s="269"/>
      <c r="L1047" s="270"/>
    </row>
    <row r="1048" spans="1:12" s="268" customFormat="1" x14ac:dyDescent="0.3">
      <c r="A1048" s="208"/>
      <c r="B1048" s="208"/>
      <c r="C1048" s="207"/>
      <c r="D1048" s="216"/>
      <c r="E1048" s="208"/>
      <c r="F1048" s="208"/>
      <c r="G1048" s="208"/>
      <c r="H1048" s="208"/>
      <c r="I1048" s="208"/>
      <c r="K1048" s="269"/>
      <c r="L1048" s="270"/>
    </row>
    <row r="1049" spans="1:12" s="268" customFormat="1" x14ac:dyDescent="0.3">
      <c r="A1049" s="208"/>
      <c r="B1049" s="208"/>
      <c r="C1049" s="207"/>
      <c r="D1049" s="216"/>
      <c r="E1049" s="208"/>
      <c r="F1049" s="208"/>
      <c r="G1049" s="208"/>
      <c r="H1049" s="208"/>
      <c r="I1049" s="208"/>
      <c r="K1049" s="269"/>
      <c r="L1049" s="270"/>
    </row>
    <row r="1050" spans="1:12" s="268" customFormat="1" x14ac:dyDescent="0.3">
      <c r="A1050" s="208"/>
      <c r="B1050" s="208"/>
      <c r="C1050" s="207"/>
      <c r="D1050" s="216"/>
      <c r="E1050" s="208"/>
      <c r="F1050" s="208"/>
      <c r="G1050" s="208"/>
      <c r="H1050" s="208"/>
      <c r="I1050" s="208"/>
      <c r="K1050" s="269"/>
      <c r="L1050" s="270"/>
    </row>
    <row r="1051" spans="1:12" s="268" customFormat="1" x14ac:dyDescent="0.3">
      <c r="A1051" s="208"/>
      <c r="B1051" s="208"/>
      <c r="C1051" s="207"/>
      <c r="D1051" s="216"/>
      <c r="E1051" s="208"/>
      <c r="F1051" s="208"/>
      <c r="G1051" s="208"/>
      <c r="H1051" s="208"/>
      <c r="I1051" s="208"/>
      <c r="K1051" s="269"/>
      <c r="L1051" s="270"/>
    </row>
    <row r="1052" spans="1:12" s="268" customFormat="1" x14ac:dyDescent="0.3">
      <c r="A1052" s="208"/>
      <c r="B1052" s="208"/>
      <c r="C1052" s="207"/>
      <c r="D1052" s="216"/>
      <c r="E1052" s="208"/>
      <c r="F1052" s="208"/>
      <c r="G1052" s="208"/>
      <c r="H1052" s="208"/>
      <c r="I1052" s="208"/>
      <c r="K1052" s="269"/>
      <c r="L1052" s="270"/>
    </row>
    <row r="1053" spans="1:12" s="268" customFormat="1" x14ac:dyDescent="0.3">
      <c r="A1053" s="208"/>
      <c r="B1053" s="208"/>
      <c r="C1053" s="207"/>
      <c r="D1053" s="216"/>
      <c r="E1053" s="208"/>
      <c r="F1053" s="208"/>
      <c r="G1053" s="208"/>
      <c r="H1053" s="208"/>
      <c r="I1053" s="208"/>
      <c r="K1053" s="269"/>
      <c r="L1053" s="270"/>
    </row>
    <row r="1054" spans="1:12" s="268" customFormat="1" x14ac:dyDescent="0.3">
      <c r="A1054" s="208"/>
      <c r="B1054" s="208"/>
      <c r="C1054" s="207"/>
      <c r="D1054" s="216"/>
      <c r="E1054" s="208"/>
      <c r="F1054" s="208"/>
      <c r="G1054" s="208"/>
      <c r="H1054" s="208"/>
      <c r="I1054" s="208"/>
      <c r="K1054" s="269"/>
      <c r="L1054" s="270"/>
    </row>
    <row r="1055" spans="1:12" s="268" customFormat="1" x14ac:dyDescent="0.3">
      <c r="A1055" s="208"/>
      <c r="B1055" s="208"/>
      <c r="C1055" s="207"/>
      <c r="D1055" s="216"/>
      <c r="E1055" s="208"/>
      <c r="F1055" s="208"/>
      <c r="G1055" s="208"/>
      <c r="H1055" s="208"/>
      <c r="I1055" s="208"/>
      <c r="K1055" s="269"/>
      <c r="L1055" s="270"/>
    </row>
    <row r="1056" spans="1:12" s="268" customFormat="1" x14ac:dyDescent="0.3">
      <c r="A1056" s="208"/>
      <c r="B1056" s="208"/>
      <c r="C1056" s="207"/>
      <c r="D1056" s="216"/>
      <c r="E1056" s="208"/>
      <c r="F1056" s="208"/>
      <c r="G1056" s="208"/>
      <c r="H1056" s="208"/>
      <c r="I1056" s="208"/>
      <c r="K1056" s="269"/>
      <c r="L1056" s="270"/>
    </row>
    <row r="1057" spans="1:12" s="268" customFormat="1" x14ac:dyDescent="0.3">
      <c r="A1057" s="208"/>
      <c r="B1057" s="208"/>
      <c r="C1057" s="207"/>
      <c r="D1057" s="216"/>
      <c r="E1057" s="208"/>
      <c r="F1057" s="208"/>
      <c r="G1057" s="208"/>
      <c r="H1057" s="208"/>
      <c r="I1057" s="208"/>
      <c r="K1057" s="269"/>
      <c r="L1057" s="270"/>
    </row>
    <row r="1058" spans="1:12" s="268" customFormat="1" x14ac:dyDescent="0.3">
      <c r="A1058" s="208"/>
      <c r="B1058" s="208"/>
      <c r="C1058" s="207"/>
      <c r="D1058" s="216"/>
      <c r="E1058" s="208"/>
      <c r="F1058" s="208"/>
      <c r="G1058" s="208"/>
      <c r="H1058" s="208"/>
      <c r="I1058" s="208"/>
      <c r="K1058" s="269"/>
      <c r="L1058" s="270"/>
    </row>
    <row r="1059" spans="1:12" s="268" customFormat="1" x14ac:dyDescent="0.3">
      <c r="A1059" s="208"/>
      <c r="B1059" s="208"/>
      <c r="C1059" s="207"/>
      <c r="D1059" s="216"/>
      <c r="E1059" s="208"/>
      <c r="F1059" s="208"/>
      <c r="G1059" s="208"/>
      <c r="H1059" s="208"/>
      <c r="I1059" s="208"/>
      <c r="K1059" s="269"/>
      <c r="L1059" s="270"/>
    </row>
    <row r="1060" spans="1:12" s="268" customFormat="1" x14ac:dyDescent="0.3">
      <c r="A1060" s="208"/>
      <c r="B1060" s="208"/>
      <c r="C1060" s="207"/>
      <c r="D1060" s="216"/>
      <c r="E1060" s="208"/>
      <c r="F1060" s="208"/>
      <c r="G1060" s="208"/>
      <c r="H1060" s="208"/>
      <c r="I1060" s="208"/>
      <c r="K1060" s="269"/>
      <c r="L1060" s="270"/>
    </row>
    <row r="1061" spans="1:12" s="268" customFormat="1" x14ac:dyDescent="0.3">
      <c r="A1061" s="208"/>
      <c r="B1061" s="208"/>
      <c r="C1061" s="207"/>
      <c r="D1061" s="216"/>
      <c r="E1061" s="208"/>
      <c r="F1061" s="208"/>
      <c r="G1061" s="208"/>
      <c r="H1061" s="208"/>
      <c r="I1061" s="208"/>
      <c r="K1061" s="269"/>
      <c r="L1061" s="270"/>
    </row>
    <row r="1062" spans="1:12" s="268" customFormat="1" x14ac:dyDescent="0.3">
      <c r="A1062" s="208"/>
      <c r="B1062" s="208"/>
      <c r="C1062" s="207"/>
      <c r="D1062" s="216"/>
      <c r="E1062" s="208"/>
      <c r="F1062" s="208"/>
      <c r="G1062" s="208"/>
      <c r="H1062" s="208"/>
      <c r="I1062" s="208"/>
      <c r="K1062" s="269"/>
      <c r="L1062" s="270"/>
    </row>
    <row r="1063" spans="1:12" s="268" customFormat="1" x14ac:dyDescent="0.3">
      <c r="A1063" s="208"/>
      <c r="B1063" s="208"/>
      <c r="C1063" s="207"/>
      <c r="D1063" s="216"/>
      <c r="E1063" s="208"/>
      <c r="F1063" s="208"/>
      <c r="G1063" s="208"/>
      <c r="H1063" s="208"/>
      <c r="I1063" s="208"/>
      <c r="K1063" s="269"/>
      <c r="L1063" s="270"/>
    </row>
    <row r="1064" spans="1:12" s="268" customFormat="1" x14ac:dyDescent="0.3">
      <c r="A1064" s="208"/>
      <c r="B1064" s="208"/>
      <c r="C1064" s="207"/>
      <c r="D1064" s="216"/>
      <c r="E1064" s="208"/>
      <c r="F1064" s="208"/>
      <c r="G1064" s="208"/>
      <c r="H1064" s="208"/>
      <c r="I1064" s="208"/>
      <c r="K1064" s="269"/>
      <c r="L1064" s="270"/>
    </row>
    <row r="1065" spans="1:12" s="268" customFormat="1" x14ac:dyDescent="0.3">
      <c r="A1065" s="208"/>
      <c r="B1065" s="208"/>
      <c r="C1065" s="207"/>
      <c r="D1065" s="216"/>
      <c r="E1065" s="208"/>
      <c r="F1065" s="208"/>
      <c r="G1065" s="208"/>
      <c r="H1065" s="208"/>
      <c r="I1065" s="208"/>
      <c r="K1065" s="269"/>
      <c r="L1065" s="270"/>
    </row>
    <row r="1066" spans="1:12" s="268" customFormat="1" x14ac:dyDescent="0.3">
      <c r="A1066" s="208"/>
      <c r="B1066" s="208"/>
      <c r="C1066" s="207"/>
      <c r="D1066" s="216"/>
      <c r="E1066" s="208"/>
      <c r="F1066" s="208"/>
      <c r="G1066" s="208"/>
      <c r="H1066" s="208"/>
      <c r="I1066" s="208"/>
      <c r="K1066" s="269"/>
      <c r="L1066" s="270"/>
    </row>
    <row r="1067" spans="1:12" s="268" customFormat="1" x14ac:dyDescent="0.3">
      <c r="A1067" s="208"/>
      <c r="B1067" s="208"/>
      <c r="C1067" s="207"/>
      <c r="D1067" s="216"/>
      <c r="E1067" s="208"/>
      <c r="F1067" s="208"/>
      <c r="G1067" s="208"/>
      <c r="H1067" s="208"/>
      <c r="I1067" s="208"/>
      <c r="K1067" s="269"/>
      <c r="L1067" s="270"/>
    </row>
    <row r="1068" spans="1:12" s="268" customFormat="1" x14ac:dyDescent="0.3">
      <c r="A1068" s="208"/>
      <c r="B1068" s="208"/>
      <c r="C1068" s="207"/>
      <c r="D1068" s="216"/>
      <c r="E1068" s="208"/>
      <c r="F1068" s="208"/>
      <c r="G1068" s="208"/>
      <c r="H1068" s="208"/>
      <c r="I1068" s="208"/>
      <c r="K1068" s="269"/>
      <c r="L1068" s="270"/>
    </row>
    <row r="1069" spans="1:12" s="268" customFormat="1" x14ac:dyDescent="0.3">
      <c r="A1069" s="208"/>
      <c r="B1069" s="208"/>
      <c r="C1069" s="207"/>
      <c r="D1069" s="216"/>
      <c r="E1069" s="208"/>
      <c r="F1069" s="208"/>
      <c r="G1069" s="208"/>
      <c r="H1069" s="208"/>
      <c r="I1069" s="208"/>
      <c r="K1069" s="269"/>
      <c r="L1069" s="270"/>
    </row>
    <row r="1070" spans="1:12" s="268" customFormat="1" x14ac:dyDescent="0.3">
      <c r="A1070" s="208"/>
      <c r="B1070" s="208"/>
      <c r="C1070" s="207"/>
      <c r="D1070" s="216"/>
      <c r="E1070" s="208"/>
      <c r="F1070" s="208"/>
      <c r="G1070" s="208"/>
      <c r="H1070" s="208"/>
      <c r="I1070" s="208"/>
      <c r="K1070" s="269"/>
      <c r="L1070" s="270"/>
    </row>
    <row r="1071" spans="1:12" s="268" customFormat="1" x14ac:dyDescent="0.3">
      <c r="A1071" s="208"/>
      <c r="B1071" s="208"/>
      <c r="C1071" s="207"/>
      <c r="D1071" s="216"/>
      <c r="E1071" s="208"/>
      <c r="F1071" s="208"/>
      <c r="G1071" s="208"/>
      <c r="H1071" s="208"/>
      <c r="I1071" s="208"/>
      <c r="K1071" s="269"/>
      <c r="L1071" s="270"/>
    </row>
    <row r="1072" spans="1:12" s="268" customFormat="1" x14ac:dyDescent="0.3">
      <c r="A1072" s="208"/>
      <c r="B1072" s="208"/>
      <c r="C1072" s="207"/>
      <c r="D1072" s="216"/>
      <c r="E1072" s="208"/>
      <c r="F1072" s="208"/>
      <c r="G1072" s="208"/>
      <c r="H1072" s="208"/>
      <c r="I1072" s="208"/>
      <c r="K1072" s="269"/>
      <c r="L1072" s="270"/>
    </row>
    <row r="1073" spans="1:12" s="268" customFormat="1" x14ac:dyDescent="0.3">
      <c r="A1073" s="208"/>
      <c r="B1073" s="208"/>
      <c r="C1073" s="207"/>
      <c r="D1073" s="216"/>
      <c r="E1073" s="208"/>
      <c r="F1073" s="208"/>
      <c r="G1073" s="208"/>
      <c r="H1073" s="208"/>
      <c r="I1073" s="208"/>
      <c r="K1073" s="269"/>
      <c r="L1073" s="270"/>
    </row>
    <row r="1074" spans="1:12" s="268" customFormat="1" x14ac:dyDescent="0.3">
      <c r="A1074" s="208"/>
      <c r="B1074" s="208"/>
      <c r="C1074" s="207"/>
      <c r="D1074" s="216"/>
      <c r="E1074" s="208"/>
      <c r="F1074" s="208"/>
      <c r="G1074" s="208"/>
      <c r="H1074" s="208"/>
      <c r="I1074" s="208"/>
      <c r="K1074" s="269"/>
      <c r="L1074" s="270"/>
    </row>
    <row r="1075" spans="1:12" s="268" customFormat="1" x14ac:dyDescent="0.3">
      <c r="A1075" s="208"/>
      <c r="B1075" s="208"/>
      <c r="C1075" s="207"/>
      <c r="D1075" s="216"/>
      <c r="E1075" s="208"/>
      <c r="F1075" s="208"/>
      <c r="G1075" s="208"/>
      <c r="H1075" s="208"/>
      <c r="I1075" s="208"/>
      <c r="K1075" s="269"/>
      <c r="L1075" s="270"/>
    </row>
    <row r="1076" spans="1:12" s="268" customFormat="1" x14ac:dyDescent="0.3">
      <c r="A1076" s="208"/>
      <c r="B1076" s="208"/>
      <c r="C1076" s="207"/>
      <c r="D1076" s="216"/>
      <c r="E1076" s="208"/>
      <c r="F1076" s="208"/>
      <c r="G1076" s="208"/>
      <c r="H1076" s="208"/>
      <c r="I1076" s="208"/>
      <c r="K1076" s="269"/>
      <c r="L1076" s="270"/>
    </row>
    <row r="1077" spans="1:12" s="268" customFormat="1" x14ac:dyDescent="0.3">
      <c r="A1077" s="208"/>
      <c r="B1077" s="208"/>
      <c r="C1077" s="207"/>
      <c r="D1077" s="216"/>
      <c r="E1077" s="208"/>
      <c r="F1077" s="208"/>
      <c r="G1077" s="208"/>
      <c r="H1077" s="208"/>
      <c r="I1077" s="208"/>
      <c r="K1077" s="269"/>
      <c r="L1077" s="270"/>
    </row>
    <row r="1078" spans="1:12" s="268" customFormat="1" x14ac:dyDescent="0.3">
      <c r="A1078" s="208"/>
      <c r="B1078" s="208"/>
      <c r="C1078" s="207"/>
      <c r="D1078" s="216"/>
      <c r="E1078" s="208"/>
      <c r="F1078" s="208"/>
      <c r="G1078" s="208"/>
      <c r="H1078" s="208"/>
      <c r="I1078" s="208"/>
      <c r="K1078" s="269"/>
      <c r="L1078" s="270"/>
    </row>
    <row r="1079" spans="1:12" s="268" customFormat="1" x14ac:dyDescent="0.3">
      <c r="A1079" s="208"/>
      <c r="B1079" s="208"/>
      <c r="C1079" s="207"/>
      <c r="D1079" s="216"/>
      <c r="E1079" s="208"/>
      <c r="F1079" s="208"/>
      <c r="G1079" s="208"/>
      <c r="H1079" s="208"/>
      <c r="I1079" s="208"/>
      <c r="K1079" s="269"/>
      <c r="L1079" s="270"/>
    </row>
    <row r="1080" spans="1:12" s="268" customFormat="1" x14ac:dyDescent="0.3">
      <c r="A1080" s="208"/>
      <c r="B1080" s="208"/>
      <c r="C1080" s="207"/>
      <c r="D1080" s="216"/>
      <c r="E1080" s="208"/>
      <c r="F1080" s="208"/>
      <c r="G1080" s="208"/>
      <c r="H1080" s="208"/>
      <c r="I1080" s="208"/>
      <c r="K1080" s="269"/>
      <c r="L1080" s="270"/>
    </row>
    <row r="1081" spans="1:12" s="268" customFormat="1" x14ac:dyDescent="0.3">
      <c r="A1081" s="208"/>
      <c r="B1081" s="208"/>
      <c r="C1081" s="207"/>
      <c r="D1081" s="216"/>
      <c r="E1081" s="208"/>
      <c r="F1081" s="208"/>
      <c r="G1081" s="208"/>
      <c r="H1081" s="208"/>
      <c r="I1081" s="208"/>
      <c r="K1081" s="269"/>
      <c r="L1081" s="270"/>
    </row>
    <row r="1082" spans="1:12" s="268" customFormat="1" x14ac:dyDescent="0.3">
      <c r="A1082" s="208"/>
      <c r="B1082" s="208"/>
      <c r="C1082" s="207"/>
      <c r="D1082" s="216"/>
      <c r="E1082" s="208"/>
      <c r="F1082" s="208"/>
      <c r="G1082" s="208"/>
      <c r="H1082" s="208"/>
      <c r="I1082" s="208"/>
      <c r="K1082" s="269"/>
      <c r="L1082" s="270"/>
    </row>
    <row r="1083" spans="1:12" s="268" customFormat="1" x14ac:dyDescent="0.3">
      <c r="A1083" s="208"/>
      <c r="B1083" s="208"/>
      <c r="C1083" s="207"/>
      <c r="D1083" s="216"/>
      <c r="E1083" s="208"/>
      <c r="F1083" s="208"/>
      <c r="G1083" s="208"/>
      <c r="H1083" s="208"/>
      <c r="I1083" s="208"/>
      <c r="K1083" s="269"/>
      <c r="L1083" s="270"/>
    </row>
    <row r="1084" spans="1:12" s="268" customFormat="1" x14ac:dyDescent="0.3">
      <c r="A1084" s="208"/>
      <c r="B1084" s="208"/>
      <c r="C1084" s="207"/>
      <c r="D1084" s="216"/>
      <c r="E1084" s="208"/>
      <c r="F1084" s="208"/>
      <c r="G1084" s="208"/>
      <c r="H1084" s="208"/>
      <c r="I1084" s="208"/>
      <c r="K1084" s="269"/>
      <c r="L1084" s="270"/>
    </row>
    <row r="1085" spans="1:12" s="268" customFormat="1" x14ac:dyDescent="0.3">
      <c r="A1085" s="208"/>
      <c r="B1085" s="208"/>
      <c r="C1085" s="207"/>
      <c r="D1085" s="216"/>
      <c r="E1085" s="208"/>
      <c r="F1085" s="208"/>
      <c r="G1085" s="208"/>
      <c r="H1085" s="208"/>
      <c r="I1085" s="208"/>
      <c r="K1085" s="269"/>
      <c r="L1085" s="270"/>
    </row>
    <row r="1086" spans="1:12" s="268" customFormat="1" x14ac:dyDescent="0.3">
      <c r="A1086" s="208"/>
      <c r="B1086" s="208"/>
      <c r="C1086" s="207"/>
      <c r="D1086" s="216"/>
      <c r="E1086" s="208"/>
      <c r="F1086" s="208"/>
      <c r="G1086" s="208"/>
      <c r="H1086" s="208"/>
      <c r="I1086" s="208"/>
      <c r="K1086" s="269"/>
      <c r="L1086" s="270"/>
    </row>
    <row r="1087" spans="1:12" s="268" customFormat="1" x14ac:dyDescent="0.3">
      <c r="A1087" s="208"/>
      <c r="B1087" s="208"/>
      <c r="C1087" s="207"/>
      <c r="D1087" s="216"/>
      <c r="E1087" s="208"/>
      <c r="F1087" s="208"/>
      <c r="G1087" s="208"/>
      <c r="H1087" s="208"/>
      <c r="I1087" s="208"/>
      <c r="K1087" s="269"/>
      <c r="L1087" s="270"/>
    </row>
    <row r="1088" spans="1:12" s="268" customFormat="1" x14ac:dyDescent="0.3">
      <c r="A1088" s="208"/>
      <c r="B1088" s="208"/>
      <c r="C1088" s="207"/>
      <c r="D1088" s="216"/>
      <c r="E1088" s="208"/>
      <c r="F1088" s="208"/>
      <c r="G1088" s="208"/>
      <c r="H1088" s="208"/>
      <c r="I1088" s="208"/>
      <c r="K1088" s="269"/>
      <c r="L1088" s="270"/>
    </row>
    <row r="1089" spans="1:12" s="268" customFormat="1" x14ac:dyDescent="0.3">
      <c r="A1089" s="208"/>
      <c r="B1089" s="208"/>
      <c r="C1089" s="207"/>
      <c r="D1089" s="216"/>
      <c r="E1089" s="208"/>
      <c r="F1089" s="208"/>
      <c r="G1089" s="208"/>
      <c r="H1089" s="208"/>
      <c r="I1089" s="208"/>
      <c r="K1089" s="269"/>
      <c r="L1089" s="270"/>
    </row>
    <row r="1090" spans="1:12" s="268" customFormat="1" x14ac:dyDescent="0.3">
      <c r="A1090" s="208"/>
      <c r="B1090" s="208"/>
      <c r="C1090" s="207"/>
      <c r="D1090" s="216"/>
      <c r="E1090" s="208"/>
      <c r="F1090" s="208"/>
      <c r="G1090" s="208"/>
      <c r="H1090" s="208"/>
      <c r="I1090" s="208"/>
      <c r="K1090" s="269"/>
      <c r="L1090" s="270"/>
    </row>
    <row r="1091" spans="1:12" s="268" customFormat="1" x14ac:dyDescent="0.3">
      <c r="A1091" s="208"/>
      <c r="B1091" s="208"/>
      <c r="C1091" s="207"/>
      <c r="D1091" s="216"/>
      <c r="E1091" s="208"/>
      <c r="F1091" s="208"/>
      <c r="G1091" s="208"/>
      <c r="H1091" s="208"/>
      <c r="I1091" s="208"/>
      <c r="K1091" s="269"/>
      <c r="L1091" s="270"/>
    </row>
    <row r="1092" spans="1:12" s="268" customFormat="1" x14ac:dyDescent="0.3">
      <c r="A1092" s="208"/>
      <c r="B1092" s="208"/>
      <c r="C1092" s="207"/>
      <c r="D1092" s="216"/>
      <c r="E1092" s="208"/>
      <c r="F1092" s="208"/>
      <c r="G1092" s="208"/>
      <c r="H1092" s="208"/>
      <c r="I1092" s="208"/>
      <c r="K1092" s="269"/>
      <c r="L1092" s="270"/>
    </row>
    <row r="1093" spans="1:12" s="268" customFormat="1" x14ac:dyDescent="0.3">
      <c r="A1093" s="208"/>
      <c r="B1093" s="208"/>
      <c r="C1093" s="207"/>
      <c r="D1093" s="216"/>
      <c r="E1093" s="208"/>
      <c r="F1093" s="208"/>
      <c r="G1093" s="208"/>
      <c r="H1093" s="208"/>
      <c r="I1093" s="208"/>
      <c r="K1093" s="269"/>
      <c r="L1093" s="270"/>
    </row>
    <row r="1094" spans="1:12" s="268" customFormat="1" x14ac:dyDescent="0.3">
      <c r="A1094" s="208"/>
      <c r="B1094" s="208"/>
      <c r="C1094" s="207"/>
      <c r="D1094" s="216"/>
      <c r="E1094" s="208"/>
      <c r="F1094" s="208"/>
      <c r="G1094" s="208"/>
      <c r="H1094" s="208"/>
      <c r="I1094" s="208"/>
      <c r="K1094" s="269"/>
      <c r="L1094" s="270"/>
    </row>
    <row r="1095" spans="1:12" s="268" customFormat="1" x14ac:dyDescent="0.3">
      <c r="A1095" s="208"/>
      <c r="B1095" s="208"/>
      <c r="C1095" s="207"/>
      <c r="D1095" s="216"/>
      <c r="E1095" s="208"/>
      <c r="F1095" s="208"/>
      <c r="G1095" s="208"/>
      <c r="H1095" s="208"/>
      <c r="I1095" s="208"/>
      <c r="K1095" s="269"/>
      <c r="L1095" s="270"/>
    </row>
    <row r="1096" spans="1:12" s="268" customFormat="1" x14ac:dyDescent="0.3">
      <c r="A1096" s="208"/>
      <c r="B1096" s="208"/>
      <c r="C1096" s="207"/>
      <c r="D1096" s="216"/>
      <c r="E1096" s="208"/>
      <c r="F1096" s="208"/>
      <c r="G1096" s="208"/>
      <c r="H1096" s="208"/>
      <c r="I1096" s="208"/>
      <c r="K1096" s="269"/>
      <c r="L1096" s="270"/>
    </row>
    <row r="1097" spans="1:12" s="268" customFormat="1" x14ac:dyDescent="0.3">
      <c r="A1097" s="208"/>
      <c r="B1097" s="208"/>
      <c r="C1097" s="207"/>
      <c r="D1097" s="216"/>
      <c r="E1097" s="208"/>
      <c r="F1097" s="208"/>
      <c r="G1097" s="208"/>
      <c r="H1097" s="208"/>
      <c r="I1097" s="208"/>
      <c r="K1097" s="269"/>
      <c r="L1097" s="270"/>
    </row>
    <row r="1098" spans="1:12" s="268" customFormat="1" x14ac:dyDescent="0.3">
      <c r="A1098" s="208"/>
      <c r="B1098" s="208"/>
      <c r="C1098" s="207"/>
      <c r="D1098" s="216"/>
      <c r="E1098" s="208"/>
      <c r="F1098" s="208"/>
      <c r="G1098" s="208"/>
      <c r="H1098" s="208"/>
      <c r="I1098" s="208"/>
      <c r="K1098" s="269"/>
      <c r="L1098" s="270"/>
    </row>
    <row r="1099" spans="1:12" s="268" customFormat="1" x14ac:dyDescent="0.3">
      <c r="A1099" s="208"/>
      <c r="B1099" s="208"/>
      <c r="C1099" s="207"/>
      <c r="D1099" s="216"/>
      <c r="E1099" s="208"/>
      <c r="F1099" s="208"/>
      <c r="G1099" s="208"/>
      <c r="H1099" s="208"/>
      <c r="I1099" s="208"/>
      <c r="K1099" s="269"/>
      <c r="L1099" s="270"/>
    </row>
    <row r="1100" spans="1:12" s="268" customFormat="1" x14ac:dyDescent="0.3">
      <c r="A1100" s="208"/>
      <c r="B1100" s="208"/>
      <c r="C1100" s="207"/>
      <c r="D1100" s="216"/>
      <c r="E1100" s="208"/>
      <c r="F1100" s="208"/>
      <c r="G1100" s="208"/>
      <c r="H1100" s="208"/>
      <c r="I1100" s="208"/>
      <c r="K1100" s="269"/>
      <c r="L1100" s="270"/>
    </row>
    <row r="1101" spans="1:12" s="268" customFormat="1" x14ac:dyDescent="0.3">
      <c r="A1101" s="208"/>
      <c r="B1101" s="208"/>
      <c r="C1101" s="207"/>
      <c r="D1101" s="216"/>
      <c r="E1101" s="208"/>
      <c r="F1101" s="208"/>
      <c r="G1101" s="208"/>
      <c r="H1101" s="208"/>
      <c r="I1101" s="208"/>
      <c r="K1101" s="269"/>
      <c r="L1101" s="270"/>
    </row>
    <row r="1102" spans="1:12" s="268" customFormat="1" x14ac:dyDescent="0.3">
      <c r="A1102" s="208"/>
      <c r="B1102" s="208"/>
      <c r="C1102" s="207"/>
      <c r="D1102" s="216"/>
      <c r="E1102" s="208"/>
      <c r="F1102" s="208"/>
      <c r="G1102" s="208"/>
      <c r="H1102" s="208"/>
      <c r="I1102" s="208"/>
      <c r="K1102" s="269"/>
      <c r="L1102" s="270"/>
    </row>
    <row r="1103" spans="1:12" s="268" customFormat="1" x14ac:dyDescent="0.3">
      <c r="A1103" s="208"/>
      <c r="B1103" s="208"/>
      <c r="C1103" s="207"/>
      <c r="D1103" s="216"/>
      <c r="E1103" s="208"/>
      <c r="F1103" s="208"/>
      <c r="G1103" s="208"/>
      <c r="H1103" s="208"/>
      <c r="I1103" s="208"/>
      <c r="K1103" s="269"/>
      <c r="L1103" s="270"/>
    </row>
    <row r="1104" spans="1:12" s="268" customFormat="1" x14ac:dyDescent="0.3">
      <c r="A1104" s="208"/>
      <c r="B1104" s="208"/>
      <c r="C1104" s="207"/>
      <c r="D1104" s="216"/>
      <c r="E1104" s="208"/>
      <c r="F1104" s="208"/>
      <c r="G1104" s="208"/>
      <c r="H1104" s="208"/>
      <c r="I1104" s="208"/>
      <c r="K1104" s="269"/>
      <c r="L1104" s="270"/>
    </row>
    <row r="1105" spans="1:12" s="268" customFormat="1" x14ac:dyDescent="0.3">
      <c r="A1105" s="208"/>
      <c r="B1105" s="208"/>
      <c r="C1105" s="207"/>
      <c r="D1105" s="216"/>
      <c r="E1105" s="208"/>
      <c r="F1105" s="208"/>
      <c r="G1105" s="208"/>
      <c r="H1105" s="208"/>
      <c r="I1105" s="208"/>
      <c r="K1105" s="269"/>
      <c r="L1105" s="270"/>
    </row>
    <row r="1106" spans="1:12" s="268" customFormat="1" x14ac:dyDescent="0.3">
      <c r="A1106" s="208"/>
      <c r="B1106" s="208"/>
      <c r="C1106" s="207"/>
      <c r="D1106" s="216"/>
      <c r="E1106" s="208"/>
      <c r="F1106" s="208"/>
      <c r="G1106" s="208"/>
      <c r="H1106" s="208"/>
      <c r="I1106" s="208"/>
      <c r="K1106" s="269"/>
      <c r="L1106" s="270"/>
    </row>
    <row r="1107" spans="1:12" s="268" customFormat="1" x14ac:dyDescent="0.3">
      <c r="A1107" s="208"/>
      <c r="B1107" s="208"/>
      <c r="C1107" s="207"/>
      <c r="D1107" s="216"/>
      <c r="E1107" s="208"/>
      <c r="F1107" s="208"/>
      <c r="G1107" s="208"/>
      <c r="H1107" s="208"/>
      <c r="I1107" s="208"/>
      <c r="K1107" s="269"/>
      <c r="L1107" s="270"/>
    </row>
    <row r="1108" spans="1:12" s="268" customFormat="1" x14ac:dyDescent="0.3">
      <c r="A1108" s="208"/>
      <c r="B1108" s="208"/>
      <c r="C1108" s="207"/>
      <c r="D1108" s="216"/>
      <c r="E1108" s="208"/>
      <c r="F1108" s="208"/>
      <c r="G1108" s="208"/>
      <c r="H1108" s="208"/>
      <c r="I1108" s="208"/>
      <c r="K1108" s="269"/>
      <c r="L1108" s="270"/>
    </row>
    <row r="1109" spans="1:12" s="268" customFormat="1" x14ac:dyDescent="0.3">
      <c r="A1109" s="208"/>
      <c r="B1109" s="208"/>
      <c r="C1109" s="207"/>
      <c r="D1109" s="216"/>
      <c r="E1109" s="208"/>
      <c r="F1109" s="208"/>
      <c r="G1109" s="208"/>
      <c r="H1109" s="208"/>
      <c r="I1109" s="208"/>
      <c r="K1109" s="269"/>
      <c r="L1109" s="270"/>
    </row>
    <row r="1110" spans="1:12" s="268" customFormat="1" x14ac:dyDescent="0.3">
      <c r="A1110" s="208"/>
      <c r="B1110" s="208"/>
      <c r="C1110" s="207"/>
      <c r="D1110" s="216"/>
      <c r="E1110" s="208"/>
      <c r="F1110" s="208"/>
      <c r="G1110" s="208"/>
      <c r="H1110" s="208"/>
      <c r="I1110" s="208"/>
      <c r="K1110" s="269"/>
      <c r="L1110" s="270"/>
    </row>
    <row r="1111" spans="1:12" s="268" customFormat="1" x14ac:dyDescent="0.3">
      <c r="A1111" s="208"/>
      <c r="B1111" s="208"/>
      <c r="C1111" s="207"/>
      <c r="D1111" s="216"/>
      <c r="E1111" s="208"/>
      <c r="F1111" s="208"/>
      <c r="G1111" s="208"/>
      <c r="H1111" s="208"/>
      <c r="I1111" s="208"/>
      <c r="K1111" s="269"/>
      <c r="L1111" s="270"/>
    </row>
    <row r="1112" spans="1:12" s="268" customFormat="1" x14ac:dyDescent="0.3">
      <c r="A1112" s="208"/>
      <c r="B1112" s="208"/>
      <c r="C1112" s="207"/>
      <c r="D1112" s="216"/>
      <c r="E1112" s="208"/>
      <c r="F1112" s="208"/>
      <c r="G1112" s="208"/>
      <c r="H1112" s="208"/>
      <c r="I1112" s="208"/>
      <c r="K1112" s="269"/>
      <c r="L1112" s="270"/>
    </row>
    <row r="1113" spans="1:12" s="268" customFormat="1" x14ac:dyDescent="0.3">
      <c r="A1113" s="208"/>
      <c r="B1113" s="208"/>
      <c r="C1113" s="207"/>
      <c r="D1113" s="216"/>
      <c r="E1113" s="208"/>
      <c r="F1113" s="208"/>
      <c r="G1113" s="208"/>
      <c r="H1113" s="208"/>
      <c r="I1113" s="208"/>
      <c r="K1113" s="269"/>
      <c r="L1113" s="270"/>
    </row>
    <row r="1114" spans="1:12" s="268" customFormat="1" x14ac:dyDescent="0.3">
      <c r="A1114" s="208"/>
      <c r="B1114" s="208"/>
      <c r="C1114" s="207"/>
      <c r="D1114" s="216"/>
      <c r="E1114" s="208"/>
      <c r="F1114" s="208"/>
      <c r="G1114" s="208"/>
      <c r="H1114" s="208"/>
      <c r="I1114" s="208"/>
      <c r="K1114" s="269"/>
      <c r="L1114" s="270"/>
    </row>
    <row r="1115" spans="1:12" s="268" customFormat="1" x14ac:dyDescent="0.3">
      <c r="A1115" s="208"/>
      <c r="B1115" s="208"/>
      <c r="C1115" s="207"/>
      <c r="D1115" s="216"/>
      <c r="E1115" s="208"/>
      <c r="F1115" s="208"/>
      <c r="G1115" s="208"/>
      <c r="H1115" s="208"/>
      <c r="I1115" s="208"/>
      <c r="K1115" s="269"/>
      <c r="L1115" s="270"/>
    </row>
    <row r="1116" spans="1:12" s="268" customFormat="1" x14ac:dyDescent="0.3">
      <c r="A1116" s="208"/>
      <c r="B1116" s="208"/>
      <c r="C1116" s="207"/>
      <c r="D1116" s="216"/>
      <c r="E1116" s="208"/>
      <c r="F1116" s="208"/>
      <c r="G1116" s="208"/>
      <c r="H1116" s="208"/>
      <c r="I1116" s="208"/>
      <c r="K1116" s="269"/>
      <c r="L1116" s="270"/>
    </row>
    <row r="1117" spans="1:12" s="268" customFormat="1" x14ac:dyDescent="0.3">
      <c r="A1117" s="208"/>
      <c r="B1117" s="208"/>
      <c r="C1117" s="207"/>
      <c r="D1117" s="216"/>
      <c r="E1117" s="208"/>
      <c r="F1117" s="208"/>
      <c r="G1117" s="208"/>
      <c r="H1117" s="208"/>
      <c r="I1117" s="208"/>
      <c r="K1117" s="269"/>
      <c r="L1117" s="270"/>
    </row>
    <row r="1118" spans="1:12" s="268" customFormat="1" x14ac:dyDescent="0.3">
      <c r="A1118" s="208"/>
      <c r="B1118" s="208"/>
      <c r="C1118" s="207"/>
      <c r="D1118" s="216"/>
      <c r="E1118" s="208"/>
      <c r="F1118" s="208"/>
      <c r="G1118" s="208"/>
      <c r="H1118" s="208"/>
      <c r="I1118" s="208"/>
      <c r="K1118" s="269"/>
      <c r="L1118" s="270"/>
    </row>
    <row r="1119" spans="1:12" s="268" customFormat="1" x14ac:dyDescent="0.3">
      <c r="A1119" s="208"/>
      <c r="B1119" s="208"/>
      <c r="C1119" s="207"/>
      <c r="D1119" s="216"/>
      <c r="E1119" s="208"/>
      <c r="F1119" s="208"/>
      <c r="G1119" s="208"/>
      <c r="H1119" s="208"/>
      <c r="I1119" s="208"/>
      <c r="K1119" s="269"/>
      <c r="L1119" s="270"/>
    </row>
    <row r="1120" spans="1:12" s="268" customFormat="1" x14ac:dyDescent="0.3">
      <c r="A1120" s="208"/>
      <c r="B1120" s="208"/>
      <c r="C1120" s="207"/>
      <c r="D1120" s="216"/>
      <c r="E1120" s="208"/>
      <c r="F1120" s="208"/>
      <c r="G1120" s="208"/>
      <c r="H1120" s="208"/>
      <c r="I1120" s="208"/>
      <c r="K1120" s="269"/>
      <c r="L1120" s="270"/>
    </row>
    <row r="1121" spans="1:12" s="268" customFormat="1" x14ac:dyDescent="0.3">
      <c r="A1121" s="208"/>
      <c r="B1121" s="208"/>
      <c r="C1121" s="207"/>
      <c r="D1121" s="216"/>
      <c r="E1121" s="208"/>
      <c r="F1121" s="208"/>
      <c r="G1121" s="208"/>
      <c r="H1121" s="208"/>
      <c r="I1121" s="208"/>
      <c r="K1121" s="269"/>
      <c r="L1121" s="270"/>
    </row>
    <row r="1122" spans="1:12" s="268" customFormat="1" x14ac:dyDescent="0.3">
      <c r="A1122" s="208"/>
      <c r="B1122" s="208"/>
      <c r="C1122" s="207"/>
      <c r="D1122" s="216"/>
      <c r="E1122" s="208"/>
      <c r="F1122" s="208"/>
      <c r="G1122" s="208"/>
      <c r="H1122" s="208"/>
      <c r="I1122" s="208"/>
      <c r="K1122" s="269"/>
      <c r="L1122" s="270"/>
    </row>
    <row r="1123" spans="1:12" s="268" customFormat="1" x14ac:dyDescent="0.3">
      <c r="A1123" s="208"/>
      <c r="B1123" s="208"/>
      <c r="C1123" s="207"/>
      <c r="D1123" s="216"/>
      <c r="E1123" s="208"/>
      <c r="F1123" s="208"/>
      <c r="G1123" s="208"/>
      <c r="H1123" s="208"/>
      <c r="I1123" s="208"/>
      <c r="K1123" s="269"/>
      <c r="L1123" s="270"/>
    </row>
    <row r="1124" spans="1:12" s="268" customFormat="1" x14ac:dyDescent="0.3">
      <c r="A1124" s="208"/>
      <c r="B1124" s="208"/>
      <c r="C1124" s="207"/>
      <c r="D1124" s="216"/>
      <c r="E1124" s="208"/>
      <c r="F1124" s="208"/>
      <c r="G1124" s="208"/>
      <c r="H1124" s="208"/>
      <c r="I1124" s="208"/>
      <c r="K1124" s="269"/>
      <c r="L1124" s="270"/>
    </row>
    <row r="1125" spans="1:12" s="268" customFormat="1" x14ac:dyDescent="0.3">
      <c r="A1125" s="208"/>
      <c r="B1125" s="208"/>
      <c r="C1125" s="207"/>
      <c r="D1125" s="216"/>
      <c r="E1125" s="208"/>
      <c r="F1125" s="208"/>
      <c r="G1125" s="208"/>
      <c r="H1125" s="208"/>
      <c r="I1125" s="208"/>
      <c r="K1125" s="269"/>
      <c r="L1125" s="270"/>
    </row>
    <row r="1126" spans="1:12" s="268" customFormat="1" x14ac:dyDescent="0.3">
      <c r="A1126" s="208"/>
      <c r="B1126" s="208"/>
      <c r="C1126" s="207"/>
      <c r="D1126" s="216"/>
      <c r="E1126" s="208"/>
      <c r="F1126" s="208"/>
      <c r="G1126" s="208"/>
      <c r="H1126" s="208"/>
      <c r="I1126" s="208"/>
      <c r="K1126" s="269"/>
      <c r="L1126" s="270"/>
    </row>
    <row r="1127" spans="1:12" s="268" customFormat="1" x14ac:dyDescent="0.3">
      <c r="A1127" s="208"/>
      <c r="B1127" s="208"/>
      <c r="C1127" s="207"/>
      <c r="D1127" s="216"/>
      <c r="E1127" s="208"/>
      <c r="F1127" s="208"/>
      <c r="G1127" s="208"/>
      <c r="H1127" s="208"/>
      <c r="I1127" s="208"/>
      <c r="K1127" s="269"/>
      <c r="L1127" s="270"/>
    </row>
    <row r="1128" spans="1:12" s="268" customFormat="1" x14ac:dyDescent="0.3">
      <c r="A1128" s="208"/>
      <c r="B1128" s="208"/>
      <c r="C1128" s="207"/>
      <c r="D1128" s="216"/>
      <c r="E1128" s="208"/>
      <c r="F1128" s="208"/>
      <c r="G1128" s="208"/>
      <c r="H1128" s="208"/>
      <c r="I1128" s="208"/>
      <c r="K1128" s="269"/>
      <c r="L1128" s="270"/>
    </row>
    <row r="1129" spans="1:12" s="268" customFormat="1" x14ac:dyDescent="0.3">
      <c r="A1129" s="208"/>
      <c r="B1129" s="208"/>
      <c r="C1129" s="207"/>
      <c r="D1129" s="216"/>
      <c r="E1129" s="208"/>
      <c r="F1129" s="208"/>
      <c r="G1129" s="208"/>
      <c r="H1129" s="208"/>
      <c r="I1129" s="208"/>
      <c r="K1129" s="269"/>
      <c r="L1129" s="270"/>
    </row>
    <row r="1130" spans="1:12" s="268" customFormat="1" x14ac:dyDescent="0.3">
      <c r="A1130" s="208"/>
      <c r="B1130" s="208"/>
      <c r="C1130" s="207"/>
      <c r="D1130" s="216"/>
      <c r="E1130" s="208"/>
      <c r="F1130" s="208"/>
      <c r="G1130" s="208"/>
      <c r="H1130" s="208"/>
      <c r="I1130" s="208"/>
      <c r="K1130" s="269"/>
      <c r="L1130" s="270"/>
    </row>
    <row r="1131" spans="1:12" s="268" customFormat="1" x14ac:dyDescent="0.3">
      <c r="A1131" s="208"/>
      <c r="B1131" s="208"/>
      <c r="C1131" s="207"/>
      <c r="D1131" s="216"/>
      <c r="E1131" s="208"/>
      <c r="F1131" s="208"/>
      <c r="G1131" s="208"/>
      <c r="H1131" s="208"/>
      <c r="I1131" s="208"/>
      <c r="K1131" s="269"/>
      <c r="L1131" s="270"/>
    </row>
    <row r="1132" spans="1:12" s="268" customFormat="1" x14ac:dyDescent="0.3">
      <c r="A1132" s="208"/>
      <c r="B1132" s="208"/>
      <c r="C1132" s="207"/>
      <c r="D1132" s="216"/>
      <c r="E1132" s="208"/>
      <c r="F1132" s="208"/>
      <c r="G1132" s="208"/>
      <c r="H1132" s="208"/>
      <c r="I1132" s="208"/>
      <c r="K1132" s="269"/>
      <c r="L1132" s="270"/>
    </row>
    <row r="1133" spans="1:12" s="268" customFormat="1" x14ac:dyDescent="0.3">
      <c r="A1133" s="208"/>
      <c r="B1133" s="208"/>
      <c r="C1133" s="207"/>
      <c r="D1133" s="216"/>
      <c r="E1133" s="208"/>
      <c r="F1133" s="208"/>
      <c r="G1133" s="208"/>
      <c r="H1133" s="208"/>
      <c r="I1133" s="208"/>
      <c r="K1133" s="269"/>
      <c r="L1133" s="270"/>
    </row>
    <row r="1134" spans="1:12" s="268" customFormat="1" x14ac:dyDescent="0.3">
      <c r="A1134" s="208"/>
      <c r="B1134" s="208"/>
      <c r="C1134" s="207"/>
      <c r="D1134" s="216"/>
      <c r="E1134" s="208"/>
      <c r="F1134" s="208"/>
      <c r="G1134" s="208"/>
      <c r="H1134" s="208"/>
      <c r="I1134" s="208"/>
      <c r="K1134" s="269"/>
      <c r="L1134" s="270"/>
    </row>
    <row r="1135" spans="1:12" s="268" customFormat="1" x14ac:dyDescent="0.3">
      <c r="A1135" s="208"/>
      <c r="B1135" s="208"/>
      <c r="C1135" s="207"/>
      <c r="D1135" s="216"/>
      <c r="E1135" s="208"/>
      <c r="F1135" s="208"/>
      <c r="G1135" s="208"/>
      <c r="H1135" s="208"/>
      <c r="I1135" s="208"/>
      <c r="K1135" s="269"/>
      <c r="L1135" s="270"/>
    </row>
    <row r="1136" spans="1:12" s="268" customFormat="1" x14ac:dyDescent="0.3">
      <c r="A1136" s="208"/>
      <c r="B1136" s="208"/>
      <c r="C1136" s="207"/>
      <c r="D1136" s="216"/>
      <c r="E1136" s="208"/>
      <c r="F1136" s="208"/>
      <c r="G1136" s="208"/>
      <c r="H1136" s="208"/>
      <c r="I1136" s="208"/>
      <c r="K1136" s="269"/>
      <c r="L1136" s="270"/>
    </row>
    <row r="1137" spans="1:12" s="268" customFormat="1" x14ac:dyDescent="0.3">
      <c r="A1137" s="208"/>
      <c r="B1137" s="208"/>
      <c r="C1137" s="207"/>
      <c r="D1137" s="216"/>
      <c r="E1137" s="208"/>
      <c r="F1137" s="208"/>
      <c r="G1137" s="208"/>
      <c r="H1137" s="208"/>
      <c r="I1137" s="208"/>
      <c r="K1137" s="269"/>
      <c r="L1137" s="270"/>
    </row>
    <row r="1138" spans="1:12" s="268" customFormat="1" x14ac:dyDescent="0.3">
      <c r="A1138" s="208"/>
      <c r="B1138" s="208"/>
      <c r="C1138" s="207"/>
      <c r="D1138" s="216"/>
      <c r="E1138" s="208"/>
      <c r="F1138" s="208"/>
      <c r="G1138" s="208"/>
      <c r="H1138" s="208"/>
      <c r="I1138" s="208"/>
      <c r="K1138" s="269"/>
      <c r="L1138" s="270"/>
    </row>
    <row r="1139" spans="1:12" s="268" customFormat="1" x14ac:dyDescent="0.3">
      <c r="A1139" s="208"/>
      <c r="B1139" s="208"/>
      <c r="C1139" s="207"/>
      <c r="D1139" s="216"/>
      <c r="E1139" s="208"/>
      <c r="F1139" s="208"/>
      <c r="G1139" s="208"/>
      <c r="H1139" s="208"/>
      <c r="I1139" s="208"/>
      <c r="K1139" s="269"/>
      <c r="L1139" s="270"/>
    </row>
    <row r="1140" spans="1:12" s="268" customFormat="1" x14ac:dyDescent="0.3">
      <c r="A1140" s="208"/>
      <c r="B1140" s="208"/>
      <c r="C1140" s="207"/>
      <c r="D1140" s="216"/>
      <c r="E1140" s="208"/>
      <c r="F1140" s="208"/>
      <c r="G1140" s="208"/>
      <c r="H1140" s="208"/>
      <c r="I1140" s="208"/>
      <c r="K1140" s="269"/>
      <c r="L1140" s="270"/>
    </row>
    <row r="1141" spans="1:12" s="268" customFormat="1" x14ac:dyDescent="0.3">
      <c r="A1141" s="208"/>
      <c r="B1141" s="208"/>
      <c r="C1141" s="207"/>
      <c r="D1141" s="216"/>
      <c r="E1141" s="208"/>
      <c r="F1141" s="208"/>
      <c r="G1141" s="208"/>
      <c r="H1141" s="208"/>
      <c r="I1141" s="208"/>
      <c r="K1141" s="269"/>
      <c r="L1141" s="270"/>
    </row>
    <row r="1142" spans="1:12" s="268" customFormat="1" x14ac:dyDescent="0.3">
      <c r="A1142" s="208"/>
      <c r="B1142" s="208"/>
      <c r="C1142" s="207"/>
      <c r="D1142" s="216"/>
      <c r="E1142" s="208"/>
      <c r="F1142" s="208"/>
      <c r="G1142" s="208"/>
      <c r="H1142" s="208"/>
      <c r="I1142" s="208"/>
      <c r="K1142" s="269"/>
      <c r="L1142" s="270"/>
    </row>
    <row r="1143" spans="1:12" s="268" customFormat="1" x14ac:dyDescent="0.3">
      <c r="A1143" s="208"/>
      <c r="B1143" s="208"/>
      <c r="C1143" s="207"/>
      <c r="D1143" s="216"/>
      <c r="E1143" s="208"/>
      <c r="F1143" s="208"/>
      <c r="G1143" s="208"/>
      <c r="H1143" s="208"/>
      <c r="I1143" s="208"/>
      <c r="K1143" s="269"/>
      <c r="L1143" s="270"/>
    </row>
    <row r="1144" spans="1:12" s="268" customFormat="1" x14ac:dyDescent="0.3">
      <c r="A1144" s="208"/>
      <c r="B1144" s="208"/>
      <c r="C1144" s="207"/>
      <c r="D1144" s="216"/>
      <c r="E1144" s="208"/>
      <c r="F1144" s="208"/>
      <c r="G1144" s="208"/>
      <c r="H1144" s="208"/>
      <c r="I1144" s="208"/>
      <c r="K1144" s="269"/>
      <c r="L1144" s="270"/>
    </row>
    <row r="1145" spans="1:12" s="268" customFormat="1" x14ac:dyDescent="0.3">
      <c r="A1145" s="208"/>
      <c r="B1145" s="208"/>
      <c r="C1145" s="207"/>
      <c r="D1145" s="216"/>
      <c r="E1145" s="208"/>
      <c r="F1145" s="208"/>
      <c r="G1145" s="208"/>
      <c r="H1145" s="208"/>
      <c r="I1145" s="208"/>
      <c r="K1145" s="269"/>
      <c r="L1145" s="270"/>
    </row>
    <row r="1146" spans="1:12" s="268" customFormat="1" x14ac:dyDescent="0.3">
      <c r="A1146" s="208"/>
      <c r="B1146" s="208"/>
      <c r="C1146" s="207"/>
      <c r="D1146" s="216"/>
      <c r="E1146" s="208"/>
      <c r="F1146" s="208"/>
      <c r="G1146" s="208"/>
      <c r="H1146" s="208"/>
      <c r="I1146" s="208"/>
      <c r="K1146" s="269"/>
      <c r="L1146" s="270"/>
    </row>
    <row r="1147" spans="1:12" s="268" customFormat="1" x14ac:dyDescent="0.3">
      <c r="A1147" s="208"/>
      <c r="B1147" s="208"/>
      <c r="C1147" s="207"/>
      <c r="D1147" s="216"/>
      <c r="E1147" s="208"/>
      <c r="F1147" s="208"/>
      <c r="G1147" s="208"/>
      <c r="H1147" s="208"/>
      <c r="I1147" s="208"/>
      <c r="K1147" s="269"/>
      <c r="L1147" s="270"/>
    </row>
    <row r="1148" spans="1:12" s="268" customFormat="1" x14ac:dyDescent="0.3">
      <c r="A1148" s="208"/>
      <c r="B1148" s="208"/>
      <c r="C1148" s="207"/>
      <c r="D1148" s="216"/>
      <c r="E1148" s="208"/>
      <c r="F1148" s="208"/>
      <c r="G1148" s="208"/>
      <c r="H1148" s="208"/>
      <c r="I1148" s="208"/>
      <c r="K1148" s="269"/>
      <c r="L1148" s="270"/>
    </row>
    <row r="1149" spans="1:12" s="268" customFormat="1" x14ac:dyDescent="0.3">
      <c r="A1149" s="208"/>
      <c r="B1149" s="208"/>
      <c r="C1149" s="207"/>
      <c r="D1149" s="216"/>
      <c r="E1149" s="208"/>
      <c r="F1149" s="208"/>
      <c r="G1149" s="208"/>
      <c r="H1149" s="208"/>
      <c r="I1149" s="208"/>
      <c r="K1149" s="269"/>
      <c r="L1149" s="270"/>
    </row>
    <row r="1150" spans="1:12" s="268" customFormat="1" x14ac:dyDescent="0.3">
      <c r="A1150" s="208"/>
      <c r="B1150" s="208"/>
      <c r="C1150" s="207"/>
      <c r="D1150" s="216"/>
      <c r="E1150" s="208"/>
      <c r="F1150" s="208"/>
      <c r="G1150" s="208"/>
      <c r="H1150" s="208"/>
      <c r="I1150" s="208"/>
      <c r="K1150" s="269"/>
      <c r="L1150" s="270"/>
    </row>
    <row r="1151" spans="1:12" s="268" customFormat="1" x14ac:dyDescent="0.3">
      <c r="A1151" s="208"/>
      <c r="B1151" s="208"/>
      <c r="C1151" s="207"/>
      <c r="D1151" s="216"/>
      <c r="E1151" s="208"/>
      <c r="F1151" s="208"/>
      <c r="G1151" s="208"/>
      <c r="H1151" s="208"/>
      <c r="I1151" s="208"/>
      <c r="K1151" s="269"/>
      <c r="L1151" s="270"/>
    </row>
    <row r="1152" spans="1:12" s="268" customFormat="1" x14ac:dyDescent="0.3">
      <c r="A1152" s="208"/>
      <c r="B1152" s="208"/>
      <c r="C1152" s="207"/>
      <c r="D1152" s="216"/>
      <c r="E1152" s="208"/>
      <c r="F1152" s="208"/>
      <c r="G1152" s="208"/>
      <c r="H1152" s="208"/>
      <c r="I1152" s="208"/>
      <c r="K1152" s="269"/>
      <c r="L1152" s="270"/>
    </row>
    <row r="1153" spans="1:12" s="268" customFormat="1" x14ac:dyDescent="0.3">
      <c r="A1153" s="208"/>
      <c r="B1153" s="208"/>
      <c r="C1153" s="207"/>
      <c r="D1153" s="216"/>
      <c r="E1153" s="208"/>
      <c r="F1153" s="208"/>
      <c r="G1153" s="208"/>
      <c r="H1153" s="208"/>
      <c r="I1153" s="208"/>
      <c r="K1153" s="269"/>
      <c r="L1153" s="270"/>
    </row>
    <row r="1154" spans="1:12" s="268" customFormat="1" x14ac:dyDescent="0.3">
      <c r="A1154" s="208"/>
      <c r="B1154" s="208"/>
      <c r="C1154" s="207"/>
      <c r="D1154" s="216"/>
      <c r="E1154" s="208"/>
      <c r="F1154" s="208"/>
      <c r="G1154" s="208"/>
      <c r="H1154" s="208"/>
      <c r="I1154" s="208"/>
      <c r="K1154" s="269"/>
      <c r="L1154" s="270"/>
    </row>
    <row r="1155" spans="1:12" s="268" customFormat="1" x14ac:dyDescent="0.3">
      <c r="A1155" s="208"/>
      <c r="B1155" s="208"/>
      <c r="C1155" s="207"/>
      <c r="D1155" s="216"/>
      <c r="E1155" s="208"/>
      <c r="F1155" s="208"/>
      <c r="G1155" s="208"/>
      <c r="H1155" s="208"/>
      <c r="I1155" s="208"/>
      <c r="K1155" s="269"/>
      <c r="L1155" s="270"/>
    </row>
    <row r="1156" spans="1:12" s="268" customFormat="1" x14ac:dyDescent="0.3">
      <c r="A1156" s="208"/>
      <c r="B1156" s="208"/>
      <c r="C1156" s="207"/>
      <c r="D1156" s="216"/>
      <c r="E1156" s="208"/>
      <c r="F1156" s="208"/>
      <c r="G1156" s="208"/>
      <c r="H1156" s="208"/>
      <c r="I1156" s="208"/>
      <c r="K1156" s="269"/>
      <c r="L1156" s="270"/>
    </row>
    <row r="1157" spans="1:12" s="268" customFormat="1" x14ac:dyDescent="0.3">
      <c r="A1157" s="208"/>
      <c r="B1157" s="208"/>
      <c r="C1157" s="207"/>
      <c r="D1157" s="216"/>
      <c r="E1157" s="208"/>
      <c r="F1157" s="208"/>
      <c r="G1157" s="208"/>
      <c r="H1157" s="208"/>
      <c r="I1157" s="208"/>
      <c r="K1157" s="269"/>
      <c r="L1157" s="270"/>
    </row>
    <row r="1158" spans="1:12" s="268" customFormat="1" x14ac:dyDescent="0.3">
      <c r="A1158" s="208"/>
      <c r="B1158" s="208"/>
      <c r="C1158" s="207"/>
      <c r="D1158" s="216"/>
      <c r="E1158" s="208"/>
      <c r="F1158" s="208"/>
      <c r="G1158" s="208"/>
      <c r="H1158" s="208"/>
      <c r="I1158" s="208"/>
      <c r="K1158" s="269"/>
      <c r="L1158" s="270"/>
    </row>
    <row r="1159" spans="1:12" s="268" customFormat="1" x14ac:dyDescent="0.3">
      <c r="A1159" s="208"/>
      <c r="B1159" s="208"/>
      <c r="C1159" s="207"/>
      <c r="D1159" s="216"/>
      <c r="E1159" s="208"/>
      <c r="F1159" s="208"/>
      <c r="G1159" s="208"/>
      <c r="H1159" s="208"/>
      <c r="I1159" s="208"/>
      <c r="K1159" s="269"/>
      <c r="L1159" s="270"/>
    </row>
    <row r="1160" spans="1:12" s="268" customFormat="1" x14ac:dyDescent="0.3">
      <c r="A1160" s="208"/>
      <c r="B1160" s="208"/>
      <c r="C1160" s="207"/>
      <c r="D1160" s="216"/>
      <c r="E1160" s="208"/>
      <c r="F1160" s="208"/>
      <c r="G1160" s="208"/>
      <c r="H1160" s="208"/>
      <c r="I1160" s="208"/>
      <c r="K1160" s="269"/>
      <c r="L1160" s="270"/>
    </row>
    <row r="1161" spans="1:12" s="268" customFormat="1" x14ac:dyDescent="0.3">
      <c r="A1161" s="208"/>
      <c r="B1161" s="208"/>
      <c r="C1161" s="207"/>
      <c r="D1161" s="216"/>
      <c r="E1161" s="208"/>
      <c r="F1161" s="208"/>
      <c r="G1161" s="208"/>
      <c r="H1161" s="208"/>
      <c r="I1161" s="208"/>
      <c r="K1161" s="269"/>
      <c r="L1161" s="270"/>
    </row>
  </sheetData>
  <mergeCells count="63">
    <mergeCell ref="C175:I175"/>
    <mergeCell ref="A176:B176"/>
    <mergeCell ref="C176:I176"/>
    <mergeCell ref="C177:I177"/>
    <mergeCell ref="C170:I170"/>
    <mergeCell ref="A171:B171"/>
    <mergeCell ref="A172:B172"/>
    <mergeCell ref="C172:I172"/>
    <mergeCell ref="A174:B174"/>
    <mergeCell ref="C174:I174"/>
    <mergeCell ref="A88:I88"/>
    <mergeCell ref="A169:B169"/>
    <mergeCell ref="C169:I169"/>
    <mergeCell ref="A115:I115"/>
    <mergeCell ref="A121:I121"/>
    <mergeCell ref="A131:I131"/>
    <mergeCell ref="A137:I137"/>
    <mergeCell ref="C139:D139"/>
    <mergeCell ref="B164:I164"/>
    <mergeCell ref="A165:B165"/>
    <mergeCell ref="A166:B166"/>
    <mergeCell ref="C166:I166"/>
    <mergeCell ref="C167:I167"/>
    <mergeCell ref="A168:B168"/>
    <mergeCell ref="A101:I101"/>
    <mergeCell ref="J20:J21"/>
    <mergeCell ref="K20:K21"/>
    <mergeCell ref="L20:L21"/>
    <mergeCell ref="C22:D22"/>
    <mergeCell ref="A24:I24"/>
    <mergeCell ref="A31:I31"/>
    <mergeCell ref="A20:A21"/>
    <mergeCell ref="B20:B21"/>
    <mergeCell ref="C20:D21"/>
    <mergeCell ref="E20:H20"/>
    <mergeCell ref="I20:I21"/>
    <mergeCell ref="A47:I47"/>
    <mergeCell ref="A62:I62"/>
    <mergeCell ref="C64:D64"/>
    <mergeCell ref="A75:I75"/>
    <mergeCell ref="A16:I16"/>
    <mergeCell ref="A17:I17"/>
    <mergeCell ref="A18:C18"/>
    <mergeCell ref="G18:I18"/>
    <mergeCell ref="L19:M19"/>
    <mergeCell ref="A14:I14"/>
    <mergeCell ref="A6:B6"/>
    <mergeCell ref="C6:I6"/>
    <mergeCell ref="A7:B7"/>
    <mergeCell ref="A8:B8"/>
    <mergeCell ref="A9:B9"/>
    <mergeCell ref="E9:F9"/>
    <mergeCell ref="A10:B10"/>
    <mergeCell ref="A11:B11"/>
    <mergeCell ref="E11:F11"/>
    <mergeCell ref="A12:I12"/>
    <mergeCell ref="A13:I13"/>
    <mergeCell ref="C5:I5"/>
    <mergeCell ref="H1:I1"/>
    <mergeCell ref="H2:I2"/>
    <mergeCell ref="H3:I3"/>
    <mergeCell ref="A4:B4"/>
    <mergeCell ref="C4:I4"/>
  </mergeCells>
  <printOptions horizontalCentered="1"/>
  <pageMargins left="0.59055118110236227" right="0.19685039370078741" top="0.59055118110236227" bottom="0.59055118110236227" header="0.19685039370078741" footer="0.19685039370078741"/>
  <pageSetup paperSize="9" orientation="portrait" horizontalDpi="1200" verticalDpi="1200" r:id="rId1"/>
  <headerFooter alignWithMargins="0">
    <oddHeader>&amp;C-&amp;P--</oddHeader>
    <oddFooter>&amp;L&amp;"Arial CYR,курсив"&amp;8&amp;Y&amp;F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6"/>
  <sheetViews>
    <sheetView showGridLines="0" workbookViewId="0">
      <selection activeCell="J11" sqref="J11"/>
    </sheetView>
  </sheetViews>
  <sheetFormatPr defaultRowHeight="13.2" outlineLevelRow="2" x14ac:dyDescent="0.25"/>
  <cols>
    <col min="1" max="1" width="5.5546875" style="70" customWidth="1"/>
    <col min="2" max="2" width="13.5546875" style="70" customWidth="1"/>
    <col min="3" max="3" width="42.33203125" style="70" customWidth="1"/>
    <col min="4" max="4" width="9.33203125" style="70" customWidth="1"/>
    <col min="5" max="11" width="8.44140625" style="70" customWidth="1"/>
    <col min="12" max="256" width="9.109375" style="70"/>
    <col min="257" max="257" width="5.5546875" style="70" customWidth="1"/>
    <col min="258" max="258" width="13.5546875" style="70" customWidth="1"/>
    <col min="259" max="259" width="42.33203125" style="70" customWidth="1"/>
    <col min="260" max="260" width="9.33203125" style="70" customWidth="1"/>
    <col min="261" max="267" width="8.44140625" style="70" customWidth="1"/>
    <col min="268" max="512" width="9.109375" style="70"/>
    <col min="513" max="513" width="5.5546875" style="70" customWidth="1"/>
    <col min="514" max="514" width="13.5546875" style="70" customWidth="1"/>
    <col min="515" max="515" width="42.33203125" style="70" customWidth="1"/>
    <col min="516" max="516" width="9.33203125" style="70" customWidth="1"/>
    <col min="517" max="523" width="8.44140625" style="70" customWidth="1"/>
    <col min="524" max="768" width="9.109375" style="70"/>
    <col min="769" max="769" width="5.5546875" style="70" customWidth="1"/>
    <col min="770" max="770" width="13.5546875" style="70" customWidth="1"/>
    <col min="771" max="771" width="42.33203125" style="70" customWidth="1"/>
    <col min="772" max="772" width="9.33203125" style="70" customWidth="1"/>
    <col min="773" max="779" width="8.44140625" style="70" customWidth="1"/>
    <col min="780" max="1024" width="9.109375" style="70"/>
    <col min="1025" max="1025" width="5.5546875" style="70" customWidth="1"/>
    <col min="1026" max="1026" width="13.5546875" style="70" customWidth="1"/>
    <col min="1027" max="1027" width="42.33203125" style="70" customWidth="1"/>
    <col min="1028" max="1028" width="9.33203125" style="70" customWidth="1"/>
    <col min="1029" max="1035" width="8.44140625" style="70" customWidth="1"/>
    <col min="1036" max="1280" width="9.109375" style="70"/>
    <col min="1281" max="1281" width="5.5546875" style="70" customWidth="1"/>
    <col min="1282" max="1282" width="13.5546875" style="70" customWidth="1"/>
    <col min="1283" max="1283" width="42.33203125" style="70" customWidth="1"/>
    <col min="1284" max="1284" width="9.33203125" style="70" customWidth="1"/>
    <col min="1285" max="1291" width="8.44140625" style="70" customWidth="1"/>
    <col min="1292" max="1536" width="9.109375" style="70"/>
    <col min="1537" max="1537" width="5.5546875" style="70" customWidth="1"/>
    <col min="1538" max="1538" width="13.5546875" style="70" customWidth="1"/>
    <col min="1539" max="1539" width="42.33203125" style="70" customWidth="1"/>
    <col min="1540" max="1540" width="9.33203125" style="70" customWidth="1"/>
    <col min="1541" max="1547" width="8.44140625" style="70" customWidth="1"/>
    <col min="1548" max="1792" width="9.109375" style="70"/>
    <col min="1793" max="1793" width="5.5546875" style="70" customWidth="1"/>
    <col min="1794" max="1794" width="13.5546875" style="70" customWidth="1"/>
    <col min="1795" max="1795" width="42.33203125" style="70" customWidth="1"/>
    <col min="1796" max="1796" width="9.33203125" style="70" customWidth="1"/>
    <col min="1797" max="1803" width="8.44140625" style="70" customWidth="1"/>
    <col min="1804" max="2048" width="9.109375" style="70"/>
    <col min="2049" max="2049" width="5.5546875" style="70" customWidth="1"/>
    <col min="2050" max="2050" width="13.5546875" style="70" customWidth="1"/>
    <col min="2051" max="2051" width="42.33203125" style="70" customWidth="1"/>
    <col min="2052" max="2052" width="9.33203125" style="70" customWidth="1"/>
    <col min="2053" max="2059" width="8.44140625" style="70" customWidth="1"/>
    <col min="2060" max="2304" width="9.109375" style="70"/>
    <col min="2305" max="2305" width="5.5546875" style="70" customWidth="1"/>
    <col min="2306" max="2306" width="13.5546875" style="70" customWidth="1"/>
    <col min="2307" max="2307" width="42.33203125" style="70" customWidth="1"/>
    <col min="2308" max="2308" width="9.33203125" style="70" customWidth="1"/>
    <col min="2309" max="2315" width="8.44140625" style="70" customWidth="1"/>
    <col min="2316" max="2560" width="9.109375" style="70"/>
    <col min="2561" max="2561" width="5.5546875" style="70" customWidth="1"/>
    <col min="2562" max="2562" width="13.5546875" style="70" customWidth="1"/>
    <col min="2563" max="2563" width="42.33203125" style="70" customWidth="1"/>
    <col min="2564" max="2564" width="9.33203125" style="70" customWidth="1"/>
    <col min="2565" max="2571" width="8.44140625" style="70" customWidth="1"/>
    <col min="2572" max="2816" width="9.109375" style="70"/>
    <col min="2817" max="2817" width="5.5546875" style="70" customWidth="1"/>
    <col min="2818" max="2818" width="13.5546875" style="70" customWidth="1"/>
    <col min="2819" max="2819" width="42.33203125" style="70" customWidth="1"/>
    <col min="2820" max="2820" width="9.33203125" style="70" customWidth="1"/>
    <col min="2821" max="2827" width="8.44140625" style="70" customWidth="1"/>
    <col min="2828" max="3072" width="9.109375" style="70"/>
    <col min="3073" max="3073" width="5.5546875" style="70" customWidth="1"/>
    <col min="3074" max="3074" width="13.5546875" style="70" customWidth="1"/>
    <col min="3075" max="3075" width="42.33203125" style="70" customWidth="1"/>
    <col min="3076" max="3076" width="9.33203125" style="70" customWidth="1"/>
    <col min="3077" max="3083" width="8.44140625" style="70" customWidth="1"/>
    <col min="3084" max="3328" width="9.109375" style="70"/>
    <col min="3329" max="3329" width="5.5546875" style="70" customWidth="1"/>
    <col min="3330" max="3330" width="13.5546875" style="70" customWidth="1"/>
    <col min="3331" max="3331" width="42.33203125" style="70" customWidth="1"/>
    <col min="3332" max="3332" width="9.33203125" style="70" customWidth="1"/>
    <col min="3333" max="3339" width="8.44140625" style="70" customWidth="1"/>
    <col min="3340" max="3584" width="9.109375" style="70"/>
    <col min="3585" max="3585" width="5.5546875" style="70" customWidth="1"/>
    <col min="3586" max="3586" width="13.5546875" style="70" customWidth="1"/>
    <col min="3587" max="3587" width="42.33203125" style="70" customWidth="1"/>
    <col min="3588" max="3588" width="9.33203125" style="70" customWidth="1"/>
    <col min="3589" max="3595" width="8.44140625" style="70" customWidth="1"/>
    <col min="3596" max="3840" width="9.109375" style="70"/>
    <col min="3841" max="3841" width="5.5546875" style="70" customWidth="1"/>
    <col min="3842" max="3842" width="13.5546875" style="70" customWidth="1"/>
    <col min="3843" max="3843" width="42.33203125" style="70" customWidth="1"/>
    <col min="3844" max="3844" width="9.33203125" style="70" customWidth="1"/>
    <col min="3845" max="3851" width="8.44140625" style="70" customWidth="1"/>
    <col min="3852" max="4096" width="9.109375" style="70"/>
    <col min="4097" max="4097" width="5.5546875" style="70" customWidth="1"/>
    <col min="4098" max="4098" width="13.5546875" style="70" customWidth="1"/>
    <col min="4099" max="4099" width="42.33203125" style="70" customWidth="1"/>
    <col min="4100" max="4100" width="9.33203125" style="70" customWidth="1"/>
    <col min="4101" max="4107" width="8.44140625" style="70" customWidth="1"/>
    <col min="4108" max="4352" width="9.109375" style="70"/>
    <col min="4353" max="4353" width="5.5546875" style="70" customWidth="1"/>
    <col min="4354" max="4354" width="13.5546875" style="70" customWidth="1"/>
    <col min="4355" max="4355" width="42.33203125" style="70" customWidth="1"/>
    <col min="4356" max="4356" width="9.33203125" style="70" customWidth="1"/>
    <col min="4357" max="4363" width="8.44140625" style="70" customWidth="1"/>
    <col min="4364" max="4608" width="9.109375" style="70"/>
    <col min="4609" max="4609" width="5.5546875" style="70" customWidth="1"/>
    <col min="4610" max="4610" width="13.5546875" style="70" customWidth="1"/>
    <col min="4611" max="4611" width="42.33203125" style="70" customWidth="1"/>
    <col min="4612" max="4612" width="9.33203125" style="70" customWidth="1"/>
    <col min="4613" max="4619" width="8.44140625" style="70" customWidth="1"/>
    <col min="4620" max="4864" width="9.109375" style="70"/>
    <col min="4865" max="4865" width="5.5546875" style="70" customWidth="1"/>
    <col min="4866" max="4866" width="13.5546875" style="70" customWidth="1"/>
    <col min="4867" max="4867" width="42.33203125" style="70" customWidth="1"/>
    <col min="4868" max="4868" width="9.33203125" style="70" customWidth="1"/>
    <col min="4869" max="4875" width="8.44140625" style="70" customWidth="1"/>
    <col min="4876" max="5120" width="9.109375" style="70"/>
    <col min="5121" max="5121" width="5.5546875" style="70" customWidth="1"/>
    <col min="5122" max="5122" width="13.5546875" style="70" customWidth="1"/>
    <col min="5123" max="5123" width="42.33203125" style="70" customWidth="1"/>
    <col min="5124" max="5124" width="9.33203125" style="70" customWidth="1"/>
    <col min="5125" max="5131" width="8.44140625" style="70" customWidth="1"/>
    <col min="5132" max="5376" width="9.109375" style="70"/>
    <col min="5377" max="5377" width="5.5546875" style="70" customWidth="1"/>
    <col min="5378" max="5378" width="13.5546875" style="70" customWidth="1"/>
    <col min="5379" max="5379" width="42.33203125" style="70" customWidth="1"/>
    <col min="5380" max="5380" width="9.33203125" style="70" customWidth="1"/>
    <col min="5381" max="5387" width="8.44140625" style="70" customWidth="1"/>
    <col min="5388" max="5632" width="9.109375" style="70"/>
    <col min="5633" max="5633" width="5.5546875" style="70" customWidth="1"/>
    <col min="5634" max="5634" width="13.5546875" style="70" customWidth="1"/>
    <col min="5635" max="5635" width="42.33203125" style="70" customWidth="1"/>
    <col min="5636" max="5636" width="9.33203125" style="70" customWidth="1"/>
    <col min="5637" max="5643" width="8.44140625" style="70" customWidth="1"/>
    <col min="5644" max="5888" width="9.109375" style="70"/>
    <col min="5889" max="5889" width="5.5546875" style="70" customWidth="1"/>
    <col min="5890" max="5890" width="13.5546875" style="70" customWidth="1"/>
    <col min="5891" max="5891" width="42.33203125" style="70" customWidth="1"/>
    <col min="5892" max="5892" width="9.33203125" style="70" customWidth="1"/>
    <col min="5893" max="5899" width="8.44140625" style="70" customWidth="1"/>
    <col min="5900" max="6144" width="9.109375" style="70"/>
    <col min="6145" max="6145" width="5.5546875" style="70" customWidth="1"/>
    <col min="6146" max="6146" width="13.5546875" style="70" customWidth="1"/>
    <col min="6147" max="6147" width="42.33203125" style="70" customWidth="1"/>
    <col min="6148" max="6148" width="9.33203125" style="70" customWidth="1"/>
    <col min="6149" max="6155" width="8.44140625" style="70" customWidth="1"/>
    <col min="6156" max="6400" width="9.109375" style="70"/>
    <col min="6401" max="6401" width="5.5546875" style="70" customWidth="1"/>
    <col min="6402" max="6402" width="13.5546875" style="70" customWidth="1"/>
    <col min="6403" max="6403" width="42.33203125" style="70" customWidth="1"/>
    <col min="6404" max="6404" width="9.33203125" style="70" customWidth="1"/>
    <col min="6405" max="6411" width="8.44140625" style="70" customWidth="1"/>
    <col min="6412" max="6656" width="9.109375" style="70"/>
    <col min="6657" max="6657" width="5.5546875" style="70" customWidth="1"/>
    <col min="6658" max="6658" width="13.5546875" style="70" customWidth="1"/>
    <col min="6659" max="6659" width="42.33203125" style="70" customWidth="1"/>
    <col min="6660" max="6660" width="9.33203125" style="70" customWidth="1"/>
    <col min="6661" max="6667" width="8.44140625" style="70" customWidth="1"/>
    <col min="6668" max="6912" width="9.109375" style="70"/>
    <col min="6913" max="6913" width="5.5546875" style="70" customWidth="1"/>
    <col min="6914" max="6914" width="13.5546875" style="70" customWidth="1"/>
    <col min="6915" max="6915" width="42.33203125" style="70" customWidth="1"/>
    <col min="6916" max="6916" width="9.33203125" style="70" customWidth="1"/>
    <col min="6917" max="6923" width="8.44140625" style="70" customWidth="1"/>
    <col min="6924" max="7168" width="9.109375" style="70"/>
    <col min="7169" max="7169" width="5.5546875" style="70" customWidth="1"/>
    <col min="7170" max="7170" width="13.5546875" style="70" customWidth="1"/>
    <col min="7171" max="7171" width="42.33203125" style="70" customWidth="1"/>
    <col min="7172" max="7172" width="9.33203125" style="70" customWidth="1"/>
    <col min="7173" max="7179" width="8.44140625" style="70" customWidth="1"/>
    <col min="7180" max="7424" width="9.109375" style="70"/>
    <col min="7425" max="7425" width="5.5546875" style="70" customWidth="1"/>
    <col min="7426" max="7426" width="13.5546875" style="70" customWidth="1"/>
    <col min="7427" max="7427" width="42.33203125" style="70" customWidth="1"/>
    <col min="7428" max="7428" width="9.33203125" style="70" customWidth="1"/>
    <col min="7429" max="7435" width="8.44140625" style="70" customWidth="1"/>
    <col min="7436" max="7680" width="9.109375" style="70"/>
    <col min="7681" max="7681" width="5.5546875" style="70" customWidth="1"/>
    <col min="7682" max="7682" width="13.5546875" style="70" customWidth="1"/>
    <col min="7683" max="7683" width="42.33203125" style="70" customWidth="1"/>
    <col min="7684" max="7684" width="9.33203125" style="70" customWidth="1"/>
    <col min="7685" max="7691" width="8.44140625" style="70" customWidth="1"/>
    <col min="7692" max="7936" width="9.109375" style="70"/>
    <col min="7937" max="7937" width="5.5546875" style="70" customWidth="1"/>
    <col min="7938" max="7938" width="13.5546875" style="70" customWidth="1"/>
    <col min="7939" max="7939" width="42.33203125" style="70" customWidth="1"/>
    <col min="7940" max="7940" width="9.33203125" style="70" customWidth="1"/>
    <col min="7941" max="7947" width="8.44140625" style="70" customWidth="1"/>
    <col min="7948" max="8192" width="9.109375" style="70"/>
    <col min="8193" max="8193" width="5.5546875" style="70" customWidth="1"/>
    <col min="8194" max="8194" width="13.5546875" style="70" customWidth="1"/>
    <col min="8195" max="8195" width="42.33203125" style="70" customWidth="1"/>
    <col min="8196" max="8196" width="9.33203125" style="70" customWidth="1"/>
    <col min="8197" max="8203" width="8.44140625" style="70" customWidth="1"/>
    <col min="8204" max="8448" width="9.109375" style="70"/>
    <col min="8449" max="8449" width="5.5546875" style="70" customWidth="1"/>
    <col min="8450" max="8450" width="13.5546875" style="70" customWidth="1"/>
    <col min="8451" max="8451" width="42.33203125" style="70" customWidth="1"/>
    <col min="8452" max="8452" width="9.33203125" style="70" customWidth="1"/>
    <col min="8453" max="8459" width="8.44140625" style="70" customWidth="1"/>
    <col min="8460" max="8704" width="9.109375" style="70"/>
    <col min="8705" max="8705" width="5.5546875" style="70" customWidth="1"/>
    <col min="8706" max="8706" width="13.5546875" style="70" customWidth="1"/>
    <col min="8707" max="8707" width="42.33203125" style="70" customWidth="1"/>
    <col min="8708" max="8708" width="9.33203125" style="70" customWidth="1"/>
    <col min="8709" max="8715" width="8.44140625" style="70" customWidth="1"/>
    <col min="8716" max="8960" width="9.109375" style="70"/>
    <col min="8961" max="8961" width="5.5546875" style="70" customWidth="1"/>
    <col min="8962" max="8962" width="13.5546875" style="70" customWidth="1"/>
    <col min="8963" max="8963" width="42.33203125" style="70" customWidth="1"/>
    <col min="8964" max="8964" width="9.33203125" style="70" customWidth="1"/>
    <col min="8965" max="8971" width="8.44140625" style="70" customWidth="1"/>
    <col min="8972" max="9216" width="9.109375" style="70"/>
    <col min="9217" max="9217" width="5.5546875" style="70" customWidth="1"/>
    <col min="9218" max="9218" width="13.5546875" style="70" customWidth="1"/>
    <col min="9219" max="9219" width="42.33203125" style="70" customWidth="1"/>
    <col min="9220" max="9220" width="9.33203125" style="70" customWidth="1"/>
    <col min="9221" max="9227" width="8.44140625" style="70" customWidth="1"/>
    <col min="9228" max="9472" width="9.109375" style="70"/>
    <col min="9473" max="9473" width="5.5546875" style="70" customWidth="1"/>
    <col min="9474" max="9474" width="13.5546875" style="70" customWidth="1"/>
    <col min="9475" max="9475" width="42.33203125" style="70" customWidth="1"/>
    <col min="9476" max="9476" width="9.33203125" style="70" customWidth="1"/>
    <col min="9477" max="9483" width="8.44140625" style="70" customWidth="1"/>
    <col min="9484" max="9728" width="9.109375" style="70"/>
    <col min="9729" max="9729" width="5.5546875" style="70" customWidth="1"/>
    <col min="9730" max="9730" width="13.5546875" style="70" customWidth="1"/>
    <col min="9731" max="9731" width="42.33203125" style="70" customWidth="1"/>
    <col min="9732" max="9732" width="9.33203125" style="70" customWidth="1"/>
    <col min="9733" max="9739" width="8.44140625" style="70" customWidth="1"/>
    <col min="9740" max="9984" width="9.109375" style="70"/>
    <col min="9985" max="9985" width="5.5546875" style="70" customWidth="1"/>
    <col min="9986" max="9986" width="13.5546875" style="70" customWidth="1"/>
    <col min="9987" max="9987" width="42.33203125" style="70" customWidth="1"/>
    <col min="9988" max="9988" width="9.33203125" style="70" customWidth="1"/>
    <col min="9989" max="9995" width="8.44140625" style="70" customWidth="1"/>
    <col min="9996" max="10240" width="9.109375" style="70"/>
    <col min="10241" max="10241" width="5.5546875" style="70" customWidth="1"/>
    <col min="10242" max="10242" width="13.5546875" style="70" customWidth="1"/>
    <col min="10243" max="10243" width="42.33203125" style="70" customWidth="1"/>
    <col min="10244" max="10244" width="9.33203125" style="70" customWidth="1"/>
    <col min="10245" max="10251" width="8.44140625" style="70" customWidth="1"/>
    <col min="10252" max="10496" width="9.109375" style="70"/>
    <col min="10497" max="10497" width="5.5546875" style="70" customWidth="1"/>
    <col min="10498" max="10498" width="13.5546875" style="70" customWidth="1"/>
    <col min="10499" max="10499" width="42.33203125" style="70" customWidth="1"/>
    <col min="10500" max="10500" width="9.33203125" style="70" customWidth="1"/>
    <col min="10501" max="10507" width="8.44140625" style="70" customWidth="1"/>
    <col min="10508" max="10752" width="9.109375" style="70"/>
    <col min="10753" max="10753" width="5.5546875" style="70" customWidth="1"/>
    <col min="10754" max="10754" width="13.5546875" style="70" customWidth="1"/>
    <col min="10755" max="10755" width="42.33203125" style="70" customWidth="1"/>
    <col min="10756" max="10756" width="9.33203125" style="70" customWidth="1"/>
    <col min="10757" max="10763" width="8.44140625" style="70" customWidth="1"/>
    <col min="10764" max="11008" width="9.109375" style="70"/>
    <col min="11009" max="11009" width="5.5546875" style="70" customWidth="1"/>
    <col min="11010" max="11010" width="13.5546875" style="70" customWidth="1"/>
    <col min="11011" max="11011" width="42.33203125" style="70" customWidth="1"/>
    <col min="11012" max="11012" width="9.33203125" style="70" customWidth="1"/>
    <col min="11013" max="11019" width="8.44140625" style="70" customWidth="1"/>
    <col min="11020" max="11264" width="9.109375" style="70"/>
    <col min="11265" max="11265" width="5.5546875" style="70" customWidth="1"/>
    <col min="11266" max="11266" width="13.5546875" style="70" customWidth="1"/>
    <col min="11267" max="11267" width="42.33203125" style="70" customWidth="1"/>
    <col min="11268" max="11268" width="9.33203125" style="70" customWidth="1"/>
    <col min="11269" max="11275" width="8.44140625" style="70" customWidth="1"/>
    <col min="11276" max="11520" width="9.109375" style="70"/>
    <col min="11521" max="11521" width="5.5546875" style="70" customWidth="1"/>
    <col min="11522" max="11522" width="13.5546875" style="70" customWidth="1"/>
    <col min="11523" max="11523" width="42.33203125" style="70" customWidth="1"/>
    <col min="11524" max="11524" width="9.33203125" style="70" customWidth="1"/>
    <col min="11525" max="11531" width="8.44140625" style="70" customWidth="1"/>
    <col min="11532" max="11776" width="9.109375" style="70"/>
    <col min="11777" max="11777" width="5.5546875" style="70" customWidth="1"/>
    <col min="11778" max="11778" width="13.5546875" style="70" customWidth="1"/>
    <col min="11779" max="11779" width="42.33203125" style="70" customWidth="1"/>
    <col min="11780" max="11780" width="9.33203125" style="70" customWidth="1"/>
    <col min="11781" max="11787" width="8.44140625" style="70" customWidth="1"/>
    <col min="11788" max="12032" width="9.109375" style="70"/>
    <col min="12033" max="12033" width="5.5546875" style="70" customWidth="1"/>
    <col min="12034" max="12034" width="13.5546875" style="70" customWidth="1"/>
    <col min="12035" max="12035" width="42.33203125" style="70" customWidth="1"/>
    <col min="12036" max="12036" width="9.33203125" style="70" customWidth="1"/>
    <col min="12037" max="12043" width="8.44140625" style="70" customWidth="1"/>
    <col min="12044" max="12288" width="9.109375" style="70"/>
    <col min="12289" max="12289" width="5.5546875" style="70" customWidth="1"/>
    <col min="12290" max="12290" width="13.5546875" style="70" customWidth="1"/>
    <col min="12291" max="12291" width="42.33203125" style="70" customWidth="1"/>
    <col min="12292" max="12292" width="9.33203125" style="70" customWidth="1"/>
    <col min="12293" max="12299" width="8.44140625" style="70" customWidth="1"/>
    <col min="12300" max="12544" width="9.109375" style="70"/>
    <col min="12545" max="12545" width="5.5546875" style="70" customWidth="1"/>
    <col min="12546" max="12546" width="13.5546875" style="70" customWidth="1"/>
    <col min="12547" max="12547" width="42.33203125" style="70" customWidth="1"/>
    <col min="12548" max="12548" width="9.33203125" style="70" customWidth="1"/>
    <col min="12549" max="12555" width="8.44140625" style="70" customWidth="1"/>
    <col min="12556" max="12800" width="9.109375" style="70"/>
    <col min="12801" max="12801" width="5.5546875" style="70" customWidth="1"/>
    <col min="12802" max="12802" width="13.5546875" style="70" customWidth="1"/>
    <col min="12803" max="12803" width="42.33203125" style="70" customWidth="1"/>
    <col min="12804" max="12804" width="9.33203125" style="70" customWidth="1"/>
    <col min="12805" max="12811" width="8.44140625" style="70" customWidth="1"/>
    <col min="12812" max="13056" width="9.109375" style="70"/>
    <col min="13057" max="13057" width="5.5546875" style="70" customWidth="1"/>
    <col min="13058" max="13058" width="13.5546875" style="70" customWidth="1"/>
    <col min="13059" max="13059" width="42.33203125" style="70" customWidth="1"/>
    <col min="13060" max="13060" width="9.33203125" style="70" customWidth="1"/>
    <col min="13061" max="13067" width="8.44140625" style="70" customWidth="1"/>
    <col min="13068" max="13312" width="9.109375" style="70"/>
    <col min="13313" max="13313" width="5.5546875" style="70" customWidth="1"/>
    <col min="13314" max="13314" width="13.5546875" style="70" customWidth="1"/>
    <col min="13315" max="13315" width="42.33203125" style="70" customWidth="1"/>
    <col min="13316" max="13316" width="9.33203125" style="70" customWidth="1"/>
    <col min="13317" max="13323" width="8.44140625" style="70" customWidth="1"/>
    <col min="13324" max="13568" width="9.109375" style="70"/>
    <col min="13569" max="13569" width="5.5546875" style="70" customWidth="1"/>
    <col min="13570" max="13570" width="13.5546875" style="70" customWidth="1"/>
    <col min="13571" max="13571" width="42.33203125" style="70" customWidth="1"/>
    <col min="13572" max="13572" width="9.33203125" style="70" customWidth="1"/>
    <col min="13573" max="13579" width="8.44140625" style="70" customWidth="1"/>
    <col min="13580" max="13824" width="9.109375" style="70"/>
    <col min="13825" max="13825" width="5.5546875" style="70" customWidth="1"/>
    <col min="13826" max="13826" width="13.5546875" style="70" customWidth="1"/>
    <col min="13827" max="13827" width="42.33203125" style="70" customWidth="1"/>
    <col min="13828" max="13828" width="9.33203125" style="70" customWidth="1"/>
    <col min="13829" max="13835" width="8.44140625" style="70" customWidth="1"/>
    <col min="13836" max="14080" width="9.109375" style="70"/>
    <col min="14081" max="14081" width="5.5546875" style="70" customWidth="1"/>
    <col min="14082" max="14082" width="13.5546875" style="70" customWidth="1"/>
    <col min="14083" max="14083" width="42.33203125" style="70" customWidth="1"/>
    <col min="14084" max="14084" width="9.33203125" style="70" customWidth="1"/>
    <col min="14085" max="14091" width="8.44140625" style="70" customWidth="1"/>
    <col min="14092" max="14336" width="9.109375" style="70"/>
    <col min="14337" max="14337" width="5.5546875" style="70" customWidth="1"/>
    <col min="14338" max="14338" width="13.5546875" style="70" customWidth="1"/>
    <col min="14339" max="14339" width="42.33203125" style="70" customWidth="1"/>
    <col min="14340" max="14340" width="9.33203125" style="70" customWidth="1"/>
    <col min="14341" max="14347" width="8.44140625" style="70" customWidth="1"/>
    <col min="14348" max="14592" width="9.109375" style="70"/>
    <col min="14593" max="14593" width="5.5546875" style="70" customWidth="1"/>
    <col min="14594" max="14594" width="13.5546875" style="70" customWidth="1"/>
    <col min="14595" max="14595" width="42.33203125" style="70" customWidth="1"/>
    <col min="14596" max="14596" width="9.33203125" style="70" customWidth="1"/>
    <col min="14597" max="14603" width="8.44140625" style="70" customWidth="1"/>
    <col min="14604" max="14848" width="9.109375" style="70"/>
    <col min="14849" max="14849" width="5.5546875" style="70" customWidth="1"/>
    <col min="14850" max="14850" width="13.5546875" style="70" customWidth="1"/>
    <col min="14851" max="14851" width="42.33203125" style="70" customWidth="1"/>
    <col min="14852" max="14852" width="9.33203125" style="70" customWidth="1"/>
    <col min="14853" max="14859" width="8.44140625" style="70" customWidth="1"/>
    <col min="14860" max="15104" width="9.109375" style="70"/>
    <col min="15105" max="15105" width="5.5546875" style="70" customWidth="1"/>
    <col min="15106" max="15106" width="13.5546875" style="70" customWidth="1"/>
    <col min="15107" max="15107" width="42.33203125" style="70" customWidth="1"/>
    <col min="15108" max="15108" width="9.33203125" style="70" customWidth="1"/>
    <col min="15109" max="15115" width="8.44140625" style="70" customWidth="1"/>
    <col min="15116" max="15360" width="9.109375" style="70"/>
    <col min="15361" max="15361" width="5.5546875" style="70" customWidth="1"/>
    <col min="15362" max="15362" width="13.5546875" style="70" customWidth="1"/>
    <col min="15363" max="15363" width="42.33203125" style="70" customWidth="1"/>
    <col min="15364" max="15364" width="9.33203125" style="70" customWidth="1"/>
    <col min="15365" max="15371" width="8.44140625" style="70" customWidth="1"/>
    <col min="15372" max="15616" width="9.109375" style="70"/>
    <col min="15617" max="15617" width="5.5546875" style="70" customWidth="1"/>
    <col min="15618" max="15618" width="13.5546875" style="70" customWidth="1"/>
    <col min="15619" max="15619" width="42.33203125" style="70" customWidth="1"/>
    <col min="15620" max="15620" width="9.33203125" style="70" customWidth="1"/>
    <col min="15621" max="15627" width="8.44140625" style="70" customWidth="1"/>
    <col min="15628" max="15872" width="9.109375" style="70"/>
    <col min="15873" max="15873" width="5.5546875" style="70" customWidth="1"/>
    <col min="15874" max="15874" width="13.5546875" style="70" customWidth="1"/>
    <col min="15875" max="15875" width="42.33203125" style="70" customWidth="1"/>
    <col min="15876" max="15876" width="9.33203125" style="70" customWidth="1"/>
    <col min="15877" max="15883" width="8.44140625" style="70" customWidth="1"/>
    <col min="15884" max="16128" width="9.109375" style="70"/>
    <col min="16129" max="16129" width="5.5546875" style="70" customWidth="1"/>
    <col min="16130" max="16130" width="13.5546875" style="70" customWidth="1"/>
    <col min="16131" max="16131" width="42.33203125" style="70" customWidth="1"/>
    <col min="16132" max="16132" width="9.33203125" style="70" customWidth="1"/>
    <col min="16133" max="16139" width="8.44140625" style="70" customWidth="1"/>
    <col min="16140" max="16384" width="9.109375" style="70"/>
  </cols>
  <sheetData>
    <row r="1" spans="1:11" s="37" customFormat="1" x14ac:dyDescent="0.3">
      <c r="K1" s="41" t="s">
        <v>407</v>
      </c>
    </row>
    <row r="2" spans="1:11" s="37" customFormat="1" x14ac:dyDescent="0.3">
      <c r="C2" s="41"/>
      <c r="J2" s="41"/>
      <c r="K2" s="41"/>
    </row>
    <row r="3" spans="1:11" s="37" customFormat="1" x14ac:dyDescent="0.3">
      <c r="B3" s="422" t="s">
        <v>408</v>
      </c>
      <c r="C3" s="422"/>
      <c r="D3" s="422"/>
      <c r="E3" s="422"/>
      <c r="F3" s="422"/>
      <c r="G3" s="422"/>
      <c r="H3" s="422"/>
      <c r="I3" s="422"/>
      <c r="J3" s="422"/>
    </row>
    <row r="4" spans="1:11" s="37" customFormat="1" ht="12.75" customHeight="1" x14ac:dyDescent="0.3">
      <c r="A4" s="43"/>
      <c r="B4" s="423" t="s">
        <v>409</v>
      </c>
      <c r="C4" s="423"/>
      <c r="D4" s="423"/>
      <c r="E4" s="423"/>
      <c r="F4" s="423"/>
      <c r="G4" s="423"/>
      <c r="H4" s="423"/>
      <c r="I4" s="423"/>
      <c r="J4" s="423"/>
    </row>
    <row r="5" spans="1:11" s="37" customFormat="1" x14ac:dyDescent="0.3">
      <c r="C5" s="38"/>
      <c r="D5" s="38"/>
      <c r="E5" s="38"/>
      <c r="F5" s="38"/>
      <c r="G5" s="38"/>
      <c r="H5" s="38"/>
      <c r="I5" s="38"/>
      <c r="J5" s="38"/>
    </row>
    <row r="6" spans="1:11" s="37" customFormat="1" ht="15.6" x14ac:dyDescent="0.3">
      <c r="A6" s="71"/>
      <c r="B6" s="71"/>
      <c r="C6" s="72"/>
      <c r="D6" s="72"/>
      <c r="E6" s="73" t="s">
        <v>410</v>
      </c>
      <c r="F6" s="424" t="s">
        <v>1093</v>
      </c>
      <c r="G6" s="424"/>
      <c r="H6" s="424"/>
      <c r="I6" s="424"/>
      <c r="J6" s="424"/>
      <c r="K6" s="424"/>
    </row>
    <row r="7" spans="1:11" s="37" customFormat="1" x14ac:dyDescent="0.3">
      <c r="B7" s="425" t="s">
        <v>411</v>
      </c>
      <c r="C7" s="425"/>
      <c r="D7" s="425"/>
      <c r="E7" s="425"/>
      <c r="F7" s="425"/>
      <c r="G7" s="425"/>
      <c r="H7" s="425"/>
      <c r="I7" s="425"/>
      <c r="J7" s="425"/>
      <c r="K7" s="74"/>
    </row>
    <row r="8" spans="1:11" s="37" customFormat="1" x14ac:dyDescent="0.3">
      <c r="D8" s="38"/>
      <c r="G8" s="426" t="s">
        <v>412</v>
      </c>
      <c r="H8" s="426"/>
      <c r="I8" s="427"/>
      <c r="J8" s="427"/>
    </row>
    <row r="9" spans="1:11" s="37" customFormat="1" x14ac:dyDescent="0.25">
      <c r="A9" s="75" t="s">
        <v>37</v>
      </c>
      <c r="B9" s="428" t="s">
        <v>413</v>
      </c>
      <c r="C9" s="428"/>
      <c r="D9" s="428"/>
      <c r="E9" s="428"/>
      <c r="F9" s="428"/>
      <c r="G9" s="428"/>
      <c r="H9" s="428"/>
      <c r="I9" s="428"/>
      <c r="J9" s="428"/>
    </row>
    <row r="10" spans="1:11" s="37" customFormat="1" ht="12.75" customHeight="1" x14ac:dyDescent="0.3">
      <c r="A10" s="43"/>
      <c r="B10" s="423" t="s">
        <v>414</v>
      </c>
      <c r="C10" s="423"/>
      <c r="D10" s="423"/>
      <c r="E10" s="423"/>
      <c r="F10" s="423"/>
      <c r="G10" s="423"/>
      <c r="H10" s="423"/>
      <c r="I10" s="423"/>
      <c r="J10" s="423"/>
    </row>
    <row r="11" spans="1:11" s="37" customFormat="1" x14ac:dyDescent="0.3"/>
    <row r="12" spans="1:11" s="37" customFormat="1" x14ac:dyDescent="0.3">
      <c r="A12" s="429" t="s">
        <v>415</v>
      </c>
      <c r="B12" s="429"/>
      <c r="C12" s="427" t="s">
        <v>416</v>
      </c>
      <c r="D12" s="427"/>
      <c r="E12" s="427"/>
      <c r="F12" s="427"/>
      <c r="G12" s="427"/>
      <c r="H12" s="427"/>
      <c r="I12" s="427"/>
      <c r="J12" s="427"/>
    </row>
    <row r="13" spans="1:1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25">
      <c r="A14" s="76"/>
      <c r="B14" s="76"/>
      <c r="C14" s="76"/>
      <c r="D14" s="77" t="s">
        <v>11</v>
      </c>
      <c r="E14" s="77"/>
      <c r="F14" s="77"/>
      <c r="G14" s="77"/>
      <c r="H14" s="78"/>
      <c r="I14" s="78"/>
      <c r="J14" s="79" t="s">
        <v>417</v>
      </c>
      <c r="K14" s="80" t="s">
        <v>418</v>
      </c>
    </row>
    <row r="15" spans="1:11" x14ac:dyDescent="0.25">
      <c r="A15" s="76"/>
      <c r="B15" s="76"/>
      <c r="C15" s="76"/>
      <c r="D15" s="77" t="s">
        <v>13</v>
      </c>
      <c r="E15" s="77"/>
      <c r="F15" s="77"/>
      <c r="G15" s="77"/>
      <c r="H15" s="78"/>
      <c r="I15" s="78"/>
      <c r="J15" s="79" t="s">
        <v>419</v>
      </c>
      <c r="K15" s="80" t="s">
        <v>418</v>
      </c>
    </row>
    <row r="16" spans="1:1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s="37" customFormat="1" ht="12.75" customHeight="1" x14ac:dyDescent="0.3">
      <c r="A17" s="430" t="s">
        <v>5</v>
      </c>
      <c r="B17" s="430"/>
      <c r="C17" s="430"/>
      <c r="D17" s="430"/>
      <c r="E17" s="430"/>
      <c r="F17" s="430"/>
      <c r="G17" s="430"/>
      <c r="H17" s="430"/>
      <c r="I17" s="430"/>
      <c r="J17" s="430"/>
      <c r="K17" s="81" t="s">
        <v>6</v>
      </c>
    </row>
    <row r="18" spans="1:11" s="46" customFormat="1" ht="21" customHeight="1" x14ac:dyDescent="0.3">
      <c r="A18" s="431" t="s">
        <v>420</v>
      </c>
      <c r="B18" s="434" t="s">
        <v>421</v>
      </c>
      <c r="C18" s="434" t="s">
        <v>422</v>
      </c>
      <c r="D18" s="434" t="s">
        <v>43</v>
      </c>
      <c r="E18" s="437" t="s">
        <v>423</v>
      </c>
      <c r="F18" s="438"/>
      <c r="G18" s="439" t="s">
        <v>424</v>
      </c>
      <c r="H18" s="440"/>
      <c r="I18" s="441"/>
      <c r="J18" s="442" t="s">
        <v>425</v>
      </c>
      <c r="K18" s="443"/>
    </row>
    <row r="19" spans="1:11" s="46" customFormat="1" ht="30.75" customHeight="1" x14ac:dyDescent="0.3">
      <c r="A19" s="432"/>
      <c r="B19" s="435"/>
      <c r="C19" s="435"/>
      <c r="D19" s="436"/>
      <c r="E19" s="82" t="s">
        <v>20</v>
      </c>
      <c r="F19" s="82" t="s">
        <v>426</v>
      </c>
      <c r="G19" s="446" t="s">
        <v>20</v>
      </c>
      <c r="H19" s="446" t="s">
        <v>427</v>
      </c>
      <c r="I19" s="82" t="s">
        <v>428</v>
      </c>
      <c r="J19" s="444"/>
      <c r="K19" s="445"/>
    </row>
    <row r="20" spans="1:11" s="46" customFormat="1" ht="24" customHeight="1" x14ac:dyDescent="0.3">
      <c r="A20" s="432"/>
      <c r="B20" s="435"/>
      <c r="C20" s="435"/>
      <c r="D20" s="446" t="s">
        <v>429</v>
      </c>
      <c r="E20" s="446" t="s">
        <v>427</v>
      </c>
      <c r="F20" s="446" t="s">
        <v>430</v>
      </c>
      <c r="G20" s="435"/>
      <c r="H20" s="435"/>
      <c r="I20" s="446" t="s">
        <v>431</v>
      </c>
      <c r="J20" s="447" t="s">
        <v>432</v>
      </c>
      <c r="K20" s="448"/>
    </row>
    <row r="21" spans="1:11" s="46" customFormat="1" ht="21.75" customHeight="1" x14ac:dyDescent="0.3">
      <c r="A21" s="433"/>
      <c r="B21" s="436"/>
      <c r="C21" s="436"/>
      <c r="D21" s="436"/>
      <c r="E21" s="436"/>
      <c r="F21" s="436"/>
      <c r="G21" s="436"/>
      <c r="H21" s="436"/>
      <c r="I21" s="436"/>
      <c r="J21" s="83" t="s">
        <v>433</v>
      </c>
      <c r="K21" s="45" t="s">
        <v>434</v>
      </c>
    </row>
    <row r="22" spans="1:11" x14ac:dyDescent="0.25">
      <c r="A22" s="84">
        <v>1</v>
      </c>
      <c r="B22" s="85">
        <v>2</v>
      </c>
      <c r="C22" s="85">
        <v>3</v>
      </c>
      <c r="D22" s="85">
        <v>4</v>
      </c>
      <c r="E22" s="85">
        <v>5</v>
      </c>
      <c r="F22" s="85">
        <v>6</v>
      </c>
      <c r="G22" s="85">
        <v>7</v>
      </c>
      <c r="H22" s="85">
        <v>8</v>
      </c>
      <c r="I22" s="85">
        <v>9</v>
      </c>
      <c r="J22" s="85">
        <v>10</v>
      </c>
      <c r="K22" s="48">
        <v>11</v>
      </c>
    </row>
    <row r="23" spans="1:11" x14ac:dyDescent="0.25">
      <c r="A23" s="451"/>
      <c r="B23" s="452"/>
      <c r="C23" s="452"/>
      <c r="D23" s="452"/>
      <c r="E23" s="452"/>
      <c r="F23" s="452"/>
      <c r="G23" s="452"/>
      <c r="H23" s="452"/>
      <c r="I23" s="452"/>
      <c r="J23" s="452"/>
      <c r="K23" s="453"/>
    </row>
    <row r="24" spans="1:11" s="37" customFormat="1" ht="25.5" customHeight="1" x14ac:dyDescent="0.3">
      <c r="A24" s="86"/>
      <c r="B24" s="87"/>
      <c r="C24" s="454" t="s">
        <v>45</v>
      </c>
      <c r="D24" s="454"/>
      <c r="E24" s="87"/>
      <c r="F24" s="87"/>
      <c r="G24" s="87"/>
      <c r="H24" s="87"/>
      <c r="I24" s="87"/>
      <c r="J24" s="87"/>
      <c r="K24" s="88"/>
    </row>
    <row r="25" spans="1:11" ht="15.75" customHeight="1" x14ac:dyDescent="0.3">
      <c r="A25" s="455" t="s">
        <v>435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7"/>
    </row>
    <row r="26" spans="1:11" s="57" customFormat="1" ht="52.8" x14ac:dyDescent="0.2">
      <c r="A26" s="52" t="s">
        <v>21</v>
      </c>
      <c r="B26" s="54" t="s">
        <v>436</v>
      </c>
      <c r="C26" s="89" t="s">
        <v>47</v>
      </c>
      <c r="D26" s="90">
        <v>0.2505</v>
      </c>
      <c r="E26" s="91">
        <v>2381.84</v>
      </c>
      <c r="F26" s="91">
        <v>2238.69</v>
      </c>
      <c r="G26" s="92">
        <v>597</v>
      </c>
      <c r="H26" s="92">
        <v>32</v>
      </c>
      <c r="I26" s="93">
        <v>561</v>
      </c>
      <c r="J26" s="91">
        <v>15.72</v>
      </c>
      <c r="K26" s="93">
        <v>4</v>
      </c>
    </row>
    <row r="27" spans="1:11" s="57" customFormat="1" x14ac:dyDescent="0.25">
      <c r="A27" s="94"/>
      <c r="B27" s="95"/>
      <c r="C27" s="96"/>
      <c r="D27" s="97" t="s">
        <v>48</v>
      </c>
      <c r="E27" s="98">
        <v>126.07</v>
      </c>
      <c r="F27" s="98">
        <v>187.96</v>
      </c>
      <c r="G27" s="99"/>
      <c r="H27" s="99"/>
      <c r="I27" s="99">
        <v>47</v>
      </c>
      <c r="J27" s="98">
        <v>14.81</v>
      </c>
      <c r="K27" s="99">
        <v>4</v>
      </c>
    </row>
    <row r="28" spans="1:11" s="57" customFormat="1" ht="18" hidden="1" outlineLevel="1" x14ac:dyDescent="0.3">
      <c r="A28" s="100"/>
      <c r="B28" s="101"/>
      <c r="C28" s="102" t="s">
        <v>437</v>
      </c>
      <c r="D28" s="103" t="s">
        <v>438</v>
      </c>
      <c r="E28" s="103" t="s">
        <v>439</v>
      </c>
      <c r="F28" s="103" t="s">
        <v>440</v>
      </c>
      <c r="G28" s="103" t="s">
        <v>441</v>
      </c>
      <c r="H28" s="103" t="s">
        <v>442</v>
      </c>
      <c r="I28" s="458" t="s">
        <v>443</v>
      </c>
      <c r="J28" s="459"/>
      <c r="K28" s="460"/>
    </row>
    <row r="29" spans="1:11" s="57" customFormat="1" hidden="1" outlineLevel="1" x14ac:dyDescent="0.3">
      <c r="A29" s="104"/>
      <c r="B29" s="101"/>
      <c r="C29" s="105" t="s">
        <v>444</v>
      </c>
      <c r="D29" s="106">
        <v>126.07</v>
      </c>
      <c r="E29" s="107">
        <v>1</v>
      </c>
      <c r="F29" s="108">
        <v>126.07</v>
      </c>
      <c r="G29" s="109">
        <v>1</v>
      </c>
      <c r="H29" s="108">
        <v>126.07</v>
      </c>
      <c r="I29" s="108">
        <v>32</v>
      </c>
      <c r="J29" s="108"/>
      <c r="K29" s="108"/>
    </row>
    <row r="30" spans="1:11" s="57" customFormat="1" hidden="1" outlineLevel="1" x14ac:dyDescent="0.3">
      <c r="A30" s="104"/>
      <c r="B30" s="101"/>
      <c r="C30" s="105" t="s">
        <v>445</v>
      </c>
      <c r="D30" s="106">
        <v>2238.69</v>
      </c>
      <c r="E30" s="107">
        <v>1</v>
      </c>
      <c r="F30" s="108">
        <v>2238.69</v>
      </c>
      <c r="G30" s="109">
        <v>1</v>
      </c>
      <c r="H30" s="108">
        <v>2238.69</v>
      </c>
      <c r="I30" s="108"/>
      <c r="J30" s="108">
        <v>561</v>
      </c>
      <c r="K30" s="108"/>
    </row>
    <row r="31" spans="1:11" s="57" customFormat="1" hidden="1" outlineLevel="2" x14ac:dyDescent="0.3">
      <c r="A31" s="110"/>
      <c r="B31" s="111"/>
      <c r="C31" s="112" t="s">
        <v>446</v>
      </c>
      <c r="D31" s="113">
        <v>2050.73</v>
      </c>
      <c r="E31" s="114">
        <v>1</v>
      </c>
      <c r="F31" s="115">
        <v>2050.73</v>
      </c>
      <c r="G31" s="116">
        <v>1</v>
      </c>
      <c r="H31" s="115">
        <v>2050.73</v>
      </c>
      <c r="I31" s="115"/>
      <c r="J31" s="115">
        <v>514</v>
      </c>
      <c r="K31" s="115"/>
    </row>
    <row r="32" spans="1:11" s="57" customFormat="1" hidden="1" outlineLevel="2" x14ac:dyDescent="0.3">
      <c r="A32" s="110"/>
      <c r="B32" s="111"/>
      <c r="C32" s="112" t="s">
        <v>447</v>
      </c>
      <c r="D32" s="113">
        <v>187.96</v>
      </c>
      <c r="E32" s="114">
        <v>1</v>
      </c>
      <c r="F32" s="115">
        <v>187.96</v>
      </c>
      <c r="G32" s="116">
        <v>1</v>
      </c>
      <c r="H32" s="115">
        <v>187.96</v>
      </c>
      <c r="I32" s="115"/>
      <c r="J32" s="115">
        <v>47</v>
      </c>
      <c r="K32" s="115"/>
    </row>
    <row r="33" spans="1:11" s="57" customFormat="1" hidden="1" outlineLevel="1" x14ac:dyDescent="0.3">
      <c r="A33" s="104"/>
      <c r="B33" s="101"/>
      <c r="C33" s="105" t="s">
        <v>448</v>
      </c>
      <c r="D33" s="106">
        <v>17.079999999999998</v>
      </c>
      <c r="E33" s="107">
        <v>1</v>
      </c>
      <c r="F33" s="108">
        <v>17.079999999999998</v>
      </c>
      <c r="G33" s="109">
        <v>1</v>
      </c>
      <c r="H33" s="108">
        <v>17.079999999999998</v>
      </c>
      <c r="I33" s="108"/>
      <c r="J33" s="108"/>
      <c r="K33" s="108">
        <v>4</v>
      </c>
    </row>
    <row r="34" spans="1:11" s="122" customFormat="1" ht="12" collapsed="1" x14ac:dyDescent="0.3">
      <c r="A34" s="117"/>
      <c r="B34" s="118"/>
      <c r="C34" s="119"/>
      <c r="D34" s="118"/>
      <c r="E34" s="120"/>
      <c r="F34" s="120"/>
      <c r="G34" s="121"/>
      <c r="H34" s="121"/>
      <c r="I34" s="121"/>
      <c r="J34" s="120"/>
      <c r="K34" s="121"/>
    </row>
    <row r="35" spans="1:11" s="122" customFormat="1" ht="12" hidden="1" outlineLevel="1" x14ac:dyDescent="0.3">
      <c r="A35" s="449" t="s">
        <v>449</v>
      </c>
      <c r="B35" s="449" t="s">
        <v>450</v>
      </c>
      <c r="C35" s="449" t="s">
        <v>451</v>
      </c>
      <c r="D35" s="449" t="s">
        <v>452</v>
      </c>
      <c r="E35" s="449" t="s">
        <v>423</v>
      </c>
      <c r="F35" s="461" t="s">
        <v>43</v>
      </c>
      <c r="G35" s="462"/>
      <c r="H35" s="463" t="s">
        <v>453</v>
      </c>
      <c r="I35" s="449" t="s">
        <v>441</v>
      </c>
      <c r="J35" s="461" t="s">
        <v>454</v>
      </c>
      <c r="K35" s="462"/>
    </row>
    <row r="36" spans="1:11" s="122" customFormat="1" ht="12" hidden="1" outlineLevel="1" x14ac:dyDescent="0.3">
      <c r="A36" s="450"/>
      <c r="B36" s="450"/>
      <c r="C36" s="450"/>
      <c r="D36" s="450"/>
      <c r="E36" s="450"/>
      <c r="F36" s="123" t="s">
        <v>455</v>
      </c>
      <c r="G36" s="123" t="s">
        <v>456</v>
      </c>
      <c r="H36" s="464"/>
      <c r="I36" s="450"/>
      <c r="J36" s="123" t="s">
        <v>455</v>
      </c>
      <c r="K36" s="124" t="s">
        <v>457</v>
      </c>
    </row>
    <row r="37" spans="1:11" s="131" customFormat="1" hidden="1" outlineLevel="1" x14ac:dyDescent="0.25">
      <c r="A37" s="125" t="s">
        <v>458</v>
      </c>
      <c r="B37" s="126" t="s">
        <v>21</v>
      </c>
      <c r="C37" s="127" t="s">
        <v>459</v>
      </c>
      <c r="D37" s="126" t="s">
        <v>51</v>
      </c>
      <c r="E37" s="128">
        <v>8.02</v>
      </c>
      <c r="F37" s="129">
        <v>15.72</v>
      </c>
      <c r="G37" s="130">
        <v>3.9378600000000001</v>
      </c>
      <c r="H37" s="128">
        <v>31.58</v>
      </c>
      <c r="I37" s="130">
        <v>1</v>
      </c>
      <c r="J37" s="128">
        <v>126.07</v>
      </c>
      <c r="K37" s="128">
        <v>31.58</v>
      </c>
    </row>
    <row r="38" spans="1:11" s="131" customFormat="1" hidden="1" outlineLevel="1" x14ac:dyDescent="0.25">
      <c r="A38" s="125" t="s">
        <v>460</v>
      </c>
      <c r="B38" s="126" t="s">
        <v>25</v>
      </c>
      <c r="C38" s="127" t="s">
        <v>53</v>
      </c>
      <c r="D38" s="126" t="s">
        <v>51</v>
      </c>
      <c r="E38" s="128">
        <v>12.69</v>
      </c>
      <c r="F38" s="129">
        <v>14.81</v>
      </c>
      <c r="G38" s="130">
        <v>3.709905</v>
      </c>
      <c r="H38" s="128">
        <v>47.08</v>
      </c>
      <c r="I38" s="130">
        <v>1</v>
      </c>
      <c r="J38" s="128">
        <v>187.96</v>
      </c>
      <c r="K38" s="128">
        <v>47.08</v>
      </c>
    </row>
    <row r="39" spans="1:11" s="138" customFormat="1" hidden="1" outlineLevel="1" x14ac:dyDescent="0.25">
      <c r="A39" s="132" t="s">
        <v>461</v>
      </c>
      <c r="B39" s="133" t="s">
        <v>462</v>
      </c>
      <c r="C39" s="134" t="s">
        <v>55</v>
      </c>
      <c r="D39" s="133" t="s">
        <v>56</v>
      </c>
      <c r="E39" s="135">
        <v>123</v>
      </c>
      <c r="F39" s="136">
        <v>1.93</v>
      </c>
      <c r="G39" s="137">
        <v>0.48346499999999998</v>
      </c>
      <c r="H39" s="135">
        <v>59.47</v>
      </c>
      <c r="I39" s="137">
        <v>1</v>
      </c>
      <c r="J39" s="135">
        <v>237.39</v>
      </c>
      <c r="K39" s="135">
        <v>59.47</v>
      </c>
    </row>
    <row r="40" spans="1:11" s="138" customFormat="1" hidden="1" outlineLevel="1" x14ac:dyDescent="0.25">
      <c r="A40" s="132" t="s">
        <v>463</v>
      </c>
      <c r="B40" s="133" t="s">
        <v>464</v>
      </c>
      <c r="C40" s="134" t="s">
        <v>58</v>
      </c>
      <c r="D40" s="133" t="s">
        <v>56</v>
      </c>
      <c r="E40" s="135">
        <v>206.01</v>
      </c>
      <c r="F40" s="136">
        <v>7.08</v>
      </c>
      <c r="G40" s="137">
        <v>1.7735399999999999</v>
      </c>
      <c r="H40" s="135">
        <v>365.37</v>
      </c>
      <c r="I40" s="137">
        <v>1</v>
      </c>
      <c r="J40" s="135">
        <v>1458.55</v>
      </c>
      <c r="K40" s="135">
        <v>365.37</v>
      </c>
    </row>
    <row r="41" spans="1:11" s="138" customFormat="1" hidden="1" outlineLevel="1" x14ac:dyDescent="0.25">
      <c r="A41" s="132" t="s">
        <v>465</v>
      </c>
      <c r="B41" s="133" t="s">
        <v>466</v>
      </c>
      <c r="C41" s="134" t="s">
        <v>60</v>
      </c>
      <c r="D41" s="133" t="s">
        <v>56</v>
      </c>
      <c r="E41" s="135">
        <v>110</v>
      </c>
      <c r="F41" s="136">
        <v>1.04</v>
      </c>
      <c r="G41" s="137">
        <v>0.26051999999999997</v>
      </c>
      <c r="H41" s="135">
        <v>28.66</v>
      </c>
      <c r="I41" s="137">
        <v>1</v>
      </c>
      <c r="J41" s="135">
        <v>114.4</v>
      </c>
      <c r="K41" s="135">
        <v>28.66</v>
      </c>
    </row>
    <row r="42" spans="1:11" s="138" customFormat="1" hidden="1" outlineLevel="1" x14ac:dyDescent="0.25">
      <c r="A42" s="132" t="s">
        <v>467</v>
      </c>
      <c r="B42" s="133" t="s">
        <v>468</v>
      </c>
      <c r="C42" s="134" t="s">
        <v>62</v>
      </c>
      <c r="D42" s="133" t="s">
        <v>56</v>
      </c>
      <c r="E42" s="135">
        <v>89.99</v>
      </c>
      <c r="F42" s="136">
        <v>4.76</v>
      </c>
      <c r="G42" s="137">
        <v>1.19238</v>
      </c>
      <c r="H42" s="135">
        <v>107.3</v>
      </c>
      <c r="I42" s="137">
        <v>1</v>
      </c>
      <c r="J42" s="135">
        <v>428.35</v>
      </c>
      <c r="K42" s="135">
        <v>107.3</v>
      </c>
    </row>
    <row r="43" spans="1:11" s="145" customFormat="1" hidden="1" outlineLevel="1" x14ac:dyDescent="0.25">
      <c r="A43" s="139" t="s">
        <v>469</v>
      </c>
      <c r="B43" s="140" t="s">
        <v>470</v>
      </c>
      <c r="C43" s="141" t="s">
        <v>64</v>
      </c>
      <c r="D43" s="140" t="s">
        <v>65</v>
      </c>
      <c r="E43" s="142">
        <v>2.44</v>
      </c>
      <c r="F43" s="143">
        <v>7</v>
      </c>
      <c r="G43" s="144">
        <v>1.7535000000000001</v>
      </c>
      <c r="H43" s="142">
        <v>4.28</v>
      </c>
      <c r="I43" s="144">
        <v>1</v>
      </c>
      <c r="J43" s="142">
        <v>17.079999999999998</v>
      </c>
      <c r="K43" s="142">
        <v>4.28</v>
      </c>
    </row>
    <row r="44" spans="1:11" s="122" customFormat="1" ht="12" collapsed="1" x14ac:dyDescent="0.3">
      <c r="A44" s="146"/>
      <c r="B44" s="147"/>
      <c r="C44" s="148" t="s">
        <v>471</v>
      </c>
      <c r="D44" s="147"/>
      <c r="E44" s="149">
        <v>445.92</v>
      </c>
      <c r="F44" s="149"/>
      <c r="G44" s="150">
        <v>112</v>
      </c>
      <c r="H44" s="150"/>
      <c r="I44" s="150"/>
      <c r="J44" s="149"/>
      <c r="K44" s="150"/>
    </row>
    <row r="45" spans="1:11" s="122" customFormat="1" ht="12" x14ac:dyDescent="0.3">
      <c r="A45" s="146"/>
      <c r="B45" s="147"/>
      <c r="C45" s="148" t="s">
        <v>472</v>
      </c>
      <c r="D45" s="147"/>
      <c r="E45" s="149">
        <v>298.33</v>
      </c>
      <c r="F45" s="149"/>
      <c r="G45" s="150">
        <v>75</v>
      </c>
      <c r="H45" s="150"/>
      <c r="I45" s="150"/>
      <c r="J45" s="149"/>
      <c r="K45" s="150"/>
    </row>
    <row r="46" spans="1:11" s="122" customFormat="1" ht="12" x14ac:dyDescent="0.3">
      <c r="A46" s="146"/>
      <c r="B46" s="147"/>
      <c r="C46" s="148" t="s">
        <v>473</v>
      </c>
      <c r="D46" s="147"/>
      <c r="E46" s="149"/>
      <c r="F46" s="149"/>
      <c r="G46" s="150">
        <v>784</v>
      </c>
      <c r="H46" s="150"/>
      <c r="I46" s="150"/>
      <c r="J46" s="149"/>
      <c r="K46" s="150"/>
    </row>
    <row r="47" spans="1:11" s="57" customFormat="1" ht="66" x14ac:dyDescent="0.2">
      <c r="A47" s="52" t="s">
        <v>23</v>
      </c>
      <c r="B47" s="54" t="s">
        <v>474</v>
      </c>
      <c r="C47" s="89" t="s">
        <v>67</v>
      </c>
      <c r="D47" s="90">
        <v>30.561</v>
      </c>
      <c r="E47" s="91">
        <v>90</v>
      </c>
      <c r="F47" s="91" t="s">
        <v>475</v>
      </c>
      <c r="G47" s="92">
        <v>2750</v>
      </c>
      <c r="H47" s="92" t="s">
        <v>475</v>
      </c>
      <c r="I47" s="93" t="s">
        <v>475</v>
      </c>
      <c r="J47" s="91" t="s">
        <v>475</v>
      </c>
      <c r="K47" s="93" t="s">
        <v>475</v>
      </c>
    </row>
    <row r="48" spans="1:11" s="57" customFormat="1" x14ac:dyDescent="0.25">
      <c r="A48" s="94"/>
      <c r="B48" s="95"/>
      <c r="C48" s="96"/>
      <c r="D48" s="97" t="s">
        <v>65</v>
      </c>
      <c r="E48" s="98" t="s">
        <v>475</v>
      </c>
      <c r="F48" s="98" t="s">
        <v>475</v>
      </c>
      <c r="G48" s="99"/>
      <c r="H48" s="99"/>
      <c r="I48" s="99" t="s">
        <v>475</v>
      </c>
      <c r="J48" s="98" t="s">
        <v>475</v>
      </c>
      <c r="K48" s="99" t="s">
        <v>475</v>
      </c>
    </row>
    <row r="49" spans="1:11" s="57" customFormat="1" ht="18" hidden="1" outlineLevel="1" x14ac:dyDescent="0.3">
      <c r="A49" s="100"/>
      <c r="B49" s="101"/>
      <c r="C49" s="102" t="s">
        <v>437</v>
      </c>
      <c r="D49" s="103" t="s">
        <v>438</v>
      </c>
      <c r="E49" s="103" t="s">
        <v>439</v>
      </c>
      <c r="F49" s="103" t="s">
        <v>440</v>
      </c>
      <c r="G49" s="103" t="s">
        <v>441</v>
      </c>
      <c r="H49" s="103" t="s">
        <v>442</v>
      </c>
      <c r="I49" s="458" t="s">
        <v>443</v>
      </c>
      <c r="J49" s="459"/>
      <c r="K49" s="460"/>
    </row>
    <row r="50" spans="1:11" s="57" customFormat="1" hidden="1" outlineLevel="1" x14ac:dyDescent="0.3">
      <c r="A50" s="104"/>
      <c r="B50" s="101"/>
      <c r="C50" s="105" t="s">
        <v>476</v>
      </c>
      <c r="D50" s="106">
        <v>90</v>
      </c>
      <c r="E50" s="107">
        <v>1</v>
      </c>
      <c r="F50" s="108">
        <v>90</v>
      </c>
      <c r="G50" s="109">
        <v>1</v>
      </c>
      <c r="H50" s="108">
        <v>90</v>
      </c>
      <c r="I50" s="108"/>
      <c r="J50" s="108"/>
      <c r="K50" s="108">
        <v>2750</v>
      </c>
    </row>
    <row r="51" spans="1:11" s="57" customFormat="1" ht="52.8" collapsed="1" x14ac:dyDescent="0.2">
      <c r="A51" s="52" t="s">
        <v>25</v>
      </c>
      <c r="B51" s="54" t="s">
        <v>477</v>
      </c>
      <c r="C51" s="89" t="s">
        <v>69</v>
      </c>
      <c r="D51" s="90">
        <v>8.3500000000000005E-2</v>
      </c>
      <c r="E51" s="91">
        <v>2281.9899999999998</v>
      </c>
      <c r="F51" s="91">
        <v>2143.7199999999998</v>
      </c>
      <c r="G51" s="92">
        <v>191</v>
      </c>
      <c r="H51" s="92">
        <v>11</v>
      </c>
      <c r="I51" s="93">
        <v>179</v>
      </c>
      <c r="J51" s="91">
        <v>15.72</v>
      </c>
      <c r="K51" s="93">
        <v>1</v>
      </c>
    </row>
    <row r="52" spans="1:11" s="57" customFormat="1" x14ac:dyDescent="0.25">
      <c r="A52" s="94"/>
      <c r="B52" s="95"/>
      <c r="C52" s="96"/>
      <c r="D52" s="97" t="s">
        <v>48</v>
      </c>
      <c r="E52" s="98">
        <v>126.07</v>
      </c>
      <c r="F52" s="98">
        <v>177.59</v>
      </c>
      <c r="G52" s="99"/>
      <c r="H52" s="99"/>
      <c r="I52" s="99">
        <v>15</v>
      </c>
      <c r="J52" s="98">
        <v>13.88</v>
      </c>
      <c r="K52" s="99">
        <v>1</v>
      </c>
    </row>
    <row r="53" spans="1:11" s="57" customFormat="1" ht="18" hidden="1" outlineLevel="1" x14ac:dyDescent="0.3">
      <c r="A53" s="100"/>
      <c r="B53" s="101"/>
      <c r="C53" s="102" t="s">
        <v>437</v>
      </c>
      <c r="D53" s="103" t="s">
        <v>438</v>
      </c>
      <c r="E53" s="103" t="s">
        <v>439</v>
      </c>
      <c r="F53" s="103" t="s">
        <v>440</v>
      </c>
      <c r="G53" s="103" t="s">
        <v>441</v>
      </c>
      <c r="H53" s="103" t="s">
        <v>442</v>
      </c>
      <c r="I53" s="458" t="s">
        <v>443</v>
      </c>
      <c r="J53" s="459"/>
      <c r="K53" s="460"/>
    </row>
    <row r="54" spans="1:11" s="57" customFormat="1" hidden="1" outlineLevel="1" x14ac:dyDescent="0.3">
      <c r="A54" s="104"/>
      <c r="B54" s="101"/>
      <c r="C54" s="105" t="s">
        <v>444</v>
      </c>
      <c r="D54" s="106">
        <v>126.07</v>
      </c>
      <c r="E54" s="107">
        <v>1</v>
      </c>
      <c r="F54" s="108">
        <v>126.07</v>
      </c>
      <c r="G54" s="109">
        <v>1</v>
      </c>
      <c r="H54" s="108">
        <v>126.07</v>
      </c>
      <c r="I54" s="108">
        <v>11</v>
      </c>
      <c r="J54" s="108"/>
      <c r="K54" s="108"/>
    </row>
    <row r="55" spans="1:11" s="57" customFormat="1" hidden="1" outlineLevel="1" x14ac:dyDescent="0.3">
      <c r="A55" s="104"/>
      <c r="B55" s="101"/>
      <c r="C55" s="105" t="s">
        <v>445</v>
      </c>
      <c r="D55" s="106">
        <v>2143.7199999999998</v>
      </c>
      <c r="E55" s="107">
        <v>1</v>
      </c>
      <c r="F55" s="108">
        <v>2143.7199999999998</v>
      </c>
      <c r="G55" s="109">
        <v>1</v>
      </c>
      <c r="H55" s="108">
        <v>2143.7199999999998</v>
      </c>
      <c r="I55" s="108"/>
      <c r="J55" s="108">
        <v>179</v>
      </c>
      <c r="K55" s="108"/>
    </row>
    <row r="56" spans="1:11" s="57" customFormat="1" hidden="1" outlineLevel="2" x14ac:dyDescent="0.3">
      <c r="A56" s="110"/>
      <c r="B56" s="111"/>
      <c r="C56" s="112" t="s">
        <v>446</v>
      </c>
      <c r="D56" s="113">
        <v>1966.13</v>
      </c>
      <c r="E56" s="114">
        <v>1</v>
      </c>
      <c r="F56" s="115">
        <v>1966.13</v>
      </c>
      <c r="G56" s="116">
        <v>1</v>
      </c>
      <c r="H56" s="115">
        <v>1966.13</v>
      </c>
      <c r="I56" s="115"/>
      <c r="J56" s="115">
        <v>164</v>
      </c>
      <c r="K56" s="115"/>
    </row>
    <row r="57" spans="1:11" s="57" customFormat="1" hidden="1" outlineLevel="2" x14ac:dyDescent="0.3">
      <c r="A57" s="110"/>
      <c r="B57" s="111"/>
      <c r="C57" s="112" t="s">
        <v>447</v>
      </c>
      <c r="D57" s="113">
        <v>177.59</v>
      </c>
      <c r="E57" s="114">
        <v>1</v>
      </c>
      <c r="F57" s="115">
        <v>177.59</v>
      </c>
      <c r="G57" s="116">
        <v>1</v>
      </c>
      <c r="H57" s="115">
        <v>177.59</v>
      </c>
      <c r="I57" s="115"/>
      <c r="J57" s="115">
        <v>15</v>
      </c>
      <c r="K57" s="115"/>
    </row>
    <row r="58" spans="1:11" s="57" customFormat="1" hidden="1" outlineLevel="1" x14ac:dyDescent="0.3">
      <c r="A58" s="104"/>
      <c r="B58" s="101"/>
      <c r="C58" s="105" t="s">
        <v>448</v>
      </c>
      <c r="D58" s="106">
        <v>12.2</v>
      </c>
      <c r="E58" s="107">
        <v>1</v>
      </c>
      <c r="F58" s="108">
        <v>12.2</v>
      </c>
      <c r="G58" s="109">
        <v>1</v>
      </c>
      <c r="H58" s="108">
        <v>12.2</v>
      </c>
      <c r="I58" s="108"/>
      <c r="J58" s="108"/>
      <c r="K58" s="108">
        <v>1</v>
      </c>
    </row>
    <row r="59" spans="1:11" s="122" customFormat="1" ht="12" collapsed="1" x14ac:dyDescent="0.3">
      <c r="A59" s="117"/>
      <c r="B59" s="118"/>
      <c r="C59" s="119"/>
      <c r="D59" s="118"/>
      <c r="E59" s="120"/>
      <c r="F59" s="120"/>
      <c r="G59" s="121"/>
      <c r="H59" s="121"/>
      <c r="I59" s="121"/>
      <c r="J59" s="120"/>
      <c r="K59" s="121"/>
    </row>
    <row r="60" spans="1:11" s="122" customFormat="1" ht="12" hidden="1" outlineLevel="1" x14ac:dyDescent="0.3">
      <c r="A60" s="449" t="s">
        <v>449</v>
      </c>
      <c r="B60" s="449" t="s">
        <v>450</v>
      </c>
      <c r="C60" s="449" t="s">
        <v>451</v>
      </c>
      <c r="D60" s="449" t="s">
        <v>452</v>
      </c>
      <c r="E60" s="449" t="s">
        <v>423</v>
      </c>
      <c r="F60" s="461" t="s">
        <v>43</v>
      </c>
      <c r="G60" s="462"/>
      <c r="H60" s="463" t="s">
        <v>453</v>
      </c>
      <c r="I60" s="449" t="s">
        <v>441</v>
      </c>
      <c r="J60" s="461" t="s">
        <v>454</v>
      </c>
      <c r="K60" s="462"/>
    </row>
    <row r="61" spans="1:11" s="122" customFormat="1" ht="12" hidden="1" outlineLevel="1" x14ac:dyDescent="0.3">
      <c r="A61" s="450"/>
      <c r="B61" s="450"/>
      <c r="C61" s="450"/>
      <c r="D61" s="450"/>
      <c r="E61" s="450"/>
      <c r="F61" s="123" t="s">
        <v>455</v>
      </c>
      <c r="G61" s="123" t="s">
        <v>456</v>
      </c>
      <c r="H61" s="464"/>
      <c r="I61" s="450"/>
      <c r="J61" s="123" t="s">
        <v>455</v>
      </c>
      <c r="K61" s="124" t="s">
        <v>457</v>
      </c>
    </row>
    <row r="62" spans="1:11" s="131" customFormat="1" hidden="1" outlineLevel="1" x14ac:dyDescent="0.25">
      <c r="A62" s="125" t="s">
        <v>478</v>
      </c>
      <c r="B62" s="126" t="s">
        <v>21</v>
      </c>
      <c r="C62" s="127" t="s">
        <v>459</v>
      </c>
      <c r="D62" s="126" t="s">
        <v>51</v>
      </c>
      <c r="E62" s="128">
        <v>8.02</v>
      </c>
      <c r="F62" s="129">
        <v>15.72</v>
      </c>
      <c r="G62" s="130">
        <v>1.3126199999999999</v>
      </c>
      <c r="H62" s="128">
        <v>10.53</v>
      </c>
      <c r="I62" s="130">
        <v>1</v>
      </c>
      <c r="J62" s="128">
        <v>126.07</v>
      </c>
      <c r="K62" s="128">
        <v>10.53</v>
      </c>
    </row>
    <row r="63" spans="1:11" s="131" customFormat="1" hidden="1" outlineLevel="1" x14ac:dyDescent="0.25">
      <c r="A63" s="125" t="s">
        <v>479</v>
      </c>
      <c r="B63" s="126" t="s">
        <v>25</v>
      </c>
      <c r="C63" s="127" t="s">
        <v>53</v>
      </c>
      <c r="D63" s="126" t="s">
        <v>51</v>
      </c>
      <c r="E63" s="128">
        <v>12.79</v>
      </c>
      <c r="F63" s="129">
        <v>13.88</v>
      </c>
      <c r="G63" s="130">
        <v>1.1589799999999999</v>
      </c>
      <c r="H63" s="128">
        <v>14.83</v>
      </c>
      <c r="I63" s="130">
        <v>1</v>
      </c>
      <c r="J63" s="128">
        <v>177.59</v>
      </c>
      <c r="K63" s="128">
        <v>14.83</v>
      </c>
    </row>
    <row r="64" spans="1:11" s="138" customFormat="1" hidden="1" outlineLevel="1" x14ac:dyDescent="0.25">
      <c r="A64" s="132" t="s">
        <v>480</v>
      </c>
      <c r="B64" s="133" t="s">
        <v>462</v>
      </c>
      <c r="C64" s="134" t="s">
        <v>55</v>
      </c>
      <c r="D64" s="133" t="s">
        <v>56</v>
      </c>
      <c r="E64" s="135">
        <v>123</v>
      </c>
      <c r="F64" s="136">
        <v>1.77</v>
      </c>
      <c r="G64" s="137">
        <v>0.14779500000000001</v>
      </c>
      <c r="H64" s="135">
        <v>18.18</v>
      </c>
      <c r="I64" s="137">
        <v>1</v>
      </c>
      <c r="J64" s="135">
        <v>217.71</v>
      </c>
      <c r="K64" s="135">
        <v>18.18</v>
      </c>
    </row>
    <row r="65" spans="1:11" s="138" customFormat="1" hidden="1" outlineLevel="1" x14ac:dyDescent="0.25">
      <c r="A65" s="132" t="s">
        <v>481</v>
      </c>
      <c r="B65" s="133" t="s">
        <v>464</v>
      </c>
      <c r="C65" s="134" t="s">
        <v>58</v>
      </c>
      <c r="D65" s="133" t="s">
        <v>56</v>
      </c>
      <c r="E65" s="135">
        <v>206.01</v>
      </c>
      <c r="F65" s="136">
        <v>7.08</v>
      </c>
      <c r="G65" s="137">
        <v>0.59118000000000004</v>
      </c>
      <c r="H65" s="135">
        <v>121.79</v>
      </c>
      <c r="I65" s="137">
        <v>1</v>
      </c>
      <c r="J65" s="135">
        <v>1458.55</v>
      </c>
      <c r="K65" s="135">
        <v>121.79</v>
      </c>
    </row>
    <row r="66" spans="1:11" s="138" customFormat="1" hidden="1" outlineLevel="1" x14ac:dyDescent="0.25">
      <c r="A66" s="132" t="s">
        <v>482</v>
      </c>
      <c r="B66" s="133" t="s">
        <v>466</v>
      </c>
      <c r="C66" s="134" t="s">
        <v>60</v>
      </c>
      <c r="D66" s="133" t="s">
        <v>56</v>
      </c>
      <c r="E66" s="135">
        <v>110</v>
      </c>
      <c r="F66" s="136">
        <v>0.74</v>
      </c>
      <c r="G66" s="137">
        <v>6.1789999999999998E-2</v>
      </c>
      <c r="H66" s="135">
        <v>6.8</v>
      </c>
      <c r="I66" s="137">
        <v>1</v>
      </c>
      <c r="J66" s="135">
        <v>81.400000000000006</v>
      </c>
      <c r="K66" s="135">
        <v>6.8</v>
      </c>
    </row>
    <row r="67" spans="1:11" s="138" customFormat="1" hidden="1" outlineLevel="1" x14ac:dyDescent="0.25">
      <c r="A67" s="132" t="s">
        <v>483</v>
      </c>
      <c r="B67" s="133" t="s">
        <v>468</v>
      </c>
      <c r="C67" s="134" t="s">
        <v>62</v>
      </c>
      <c r="D67" s="133" t="s">
        <v>56</v>
      </c>
      <c r="E67" s="135">
        <v>89.99</v>
      </c>
      <c r="F67" s="136">
        <v>4.29</v>
      </c>
      <c r="G67" s="137">
        <v>0.35821500000000001</v>
      </c>
      <c r="H67" s="135">
        <v>32.24</v>
      </c>
      <c r="I67" s="137">
        <v>1</v>
      </c>
      <c r="J67" s="135">
        <v>386.06</v>
      </c>
      <c r="K67" s="135">
        <v>32.24</v>
      </c>
    </row>
    <row r="68" spans="1:11" s="145" customFormat="1" hidden="1" outlineLevel="1" x14ac:dyDescent="0.25">
      <c r="A68" s="139" t="s">
        <v>484</v>
      </c>
      <c r="B68" s="140" t="s">
        <v>470</v>
      </c>
      <c r="C68" s="141" t="s">
        <v>64</v>
      </c>
      <c r="D68" s="140" t="s">
        <v>65</v>
      </c>
      <c r="E68" s="142">
        <v>2.44</v>
      </c>
      <c r="F68" s="143">
        <v>5</v>
      </c>
      <c r="G68" s="144">
        <v>0.41749999999999998</v>
      </c>
      <c r="H68" s="142">
        <v>1.02</v>
      </c>
      <c r="I68" s="144">
        <v>1</v>
      </c>
      <c r="J68" s="142">
        <v>12.2</v>
      </c>
      <c r="K68" s="142">
        <v>1.02</v>
      </c>
    </row>
    <row r="69" spans="1:11" s="122" customFormat="1" ht="12" collapsed="1" x14ac:dyDescent="0.3">
      <c r="A69" s="146"/>
      <c r="B69" s="147"/>
      <c r="C69" s="148" t="s">
        <v>471</v>
      </c>
      <c r="D69" s="147"/>
      <c r="E69" s="149">
        <v>431.2</v>
      </c>
      <c r="F69" s="149"/>
      <c r="G69" s="150">
        <v>36</v>
      </c>
      <c r="H69" s="150"/>
      <c r="I69" s="150"/>
      <c r="J69" s="149"/>
      <c r="K69" s="150"/>
    </row>
    <row r="70" spans="1:11" s="122" customFormat="1" ht="12" x14ac:dyDescent="0.3">
      <c r="A70" s="146"/>
      <c r="B70" s="147"/>
      <c r="C70" s="148" t="s">
        <v>472</v>
      </c>
      <c r="D70" s="147"/>
      <c r="E70" s="149">
        <v>288.48</v>
      </c>
      <c r="F70" s="149"/>
      <c r="G70" s="150">
        <v>24</v>
      </c>
      <c r="H70" s="150"/>
      <c r="I70" s="150"/>
      <c r="J70" s="149"/>
      <c r="K70" s="150"/>
    </row>
    <row r="71" spans="1:11" s="122" customFormat="1" ht="12" x14ac:dyDescent="0.3">
      <c r="A71" s="146"/>
      <c r="B71" s="147"/>
      <c r="C71" s="148" t="s">
        <v>473</v>
      </c>
      <c r="D71" s="147"/>
      <c r="E71" s="149"/>
      <c r="F71" s="149"/>
      <c r="G71" s="150">
        <v>251</v>
      </c>
      <c r="H71" s="150"/>
      <c r="I71" s="150"/>
      <c r="J71" s="149"/>
      <c r="K71" s="150"/>
    </row>
    <row r="72" spans="1:11" s="57" customFormat="1" ht="66" x14ac:dyDescent="0.2">
      <c r="A72" s="52" t="s">
        <v>27</v>
      </c>
      <c r="B72" s="54" t="s">
        <v>485</v>
      </c>
      <c r="C72" s="89" t="s">
        <v>78</v>
      </c>
      <c r="D72" s="90">
        <v>9.1850000000000005</v>
      </c>
      <c r="E72" s="91">
        <v>70.599999999999994</v>
      </c>
      <c r="F72" s="91" t="s">
        <v>475</v>
      </c>
      <c r="G72" s="92">
        <v>648</v>
      </c>
      <c r="H72" s="92" t="s">
        <v>475</v>
      </c>
      <c r="I72" s="93" t="s">
        <v>475</v>
      </c>
      <c r="J72" s="91" t="s">
        <v>475</v>
      </c>
      <c r="K72" s="93" t="s">
        <v>475</v>
      </c>
    </row>
    <row r="73" spans="1:11" s="57" customFormat="1" x14ac:dyDescent="0.25">
      <c r="A73" s="94"/>
      <c r="B73" s="95"/>
      <c r="C73" s="96"/>
      <c r="D73" s="97" t="s">
        <v>65</v>
      </c>
      <c r="E73" s="98" t="s">
        <v>475</v>
      </c>
      <c r="F73" s="98" t="s">
        <v>475</v>
      </c>
      <c r="G73" s="99"/>
      <c r="H73" s="99"/>
      <c r="I73" s="99" t="s">
        <v>475</v>
      </c>
      <c r="J73" s="98" t="s">
        <v>475</v>
      </c>
      <c r="K73" s="99" t="s">
        <v>475</v>
      </c>
    </row>
    <row r="74" spans="1:11" s="57" customFormat="1" ht="18" hidden="1" outlineLevel="1" x14ac:dyDescent="0.3">
      <c r="A74" s="100"/>
      <c r="B74" s="101"/>
      <c r="C74" s="102" t="s">
        <v>437</v>
      </c>
      <c r="D74" s="103" t="s">
        <v>438</v>
      </c>
      <c r="E74" s="103" t="s">
        <v>439</v>
      </c>
      <c r="F74" s="103" t="s">
        <v>440</v>
      </c>
      <c r="G74" s="103" t="s">
        <v>441</v>
      </c>
      <c r="H74" s="103" t="s">
        <v>442</v>
      </c>
      <c r="I74" s="458" t="s">
        <v>443</v>
      </c>
      <c r="J74" s="459"/>
      <c r="K74" s="460"/>
    </row>
    <row r="75" spans="1:11" s="57" customFormat="1" hidden="1" outlineLevel="1" x14ac:dyDescent="0.3">
      <c r="A75" s="104"/>
      <c r="B75" s="101"/>
      <c r="C75" s="105" t="s">
        <v>476</v>
      </c>
      <c r="D75" s="106">
        <v>70.599999999999994</v>
      </c>
      <c r="E75" s="107">
        <v>1</v>
      </c>
      <c r="F75" s="108">
        <v>70.599999999999994</v>
      </c>
      <c r="G75" s="109">
        <v>1</v>
      </c>
      <c r="H75" s="108">
        <v>70.599999999999994</v>
      </c>
      <c r="I75" s="108"/>
      <c r="J75" s="108"/>
      <c r="K75" s="108">
        <v>648</v>
      </c>
    </row>
    <row r="76" spans="1:11" s="57" customFormat="1" ht="52.8" collapsed="1" x14ac:dyDescent="0.2">
      <c r="A76" s="52" t="s">
        <v>29</v>
      </c>
      <c r="B76" s="54" t="s">
        <v>486</v>
      </c>
      <c r="C76" s="89" t="s">
        <v>80</v>
      </c>
      <c r="D76" s="90">
        <v>1.67</v>
      </c>
      <c r="E76" s="91">
        <v>2143.59</v>
      </c>
      <c r="F76" s="91">
        <v>391.42</v>
      </c>
      <c r="G76" s="92">
        <v>3580</v>
      </c>
      <c r="H76" s="92">
        <v>579</v>
      </c>
      <c r="I76" s="93">
        <v>654</v>
      </c>
      <c r="J76" s="91">
        <v>42.4</v>
      </c>
      <c r="K76" s="93">
        <v>71</v>
      </c>
    </row>
    <row r="77" spans="1:11" s="57" customFormat="1" x14ac:dyDescent="0.25">
      <c r="A77" s="94"/>
      <c r="B77" s="95"/>
      <c r="C77" s="96"/>
      <c r="D77" s="97" t="s">
        <v>81</v>
      </c>
      <c r="E77" s="98">
        <v>346.41</v>
      </c>
      <c r="F77" s="98">
        <v>12.14</v>
      </c>
      <c r="G77" s="99"/>
      <c r="H77" s="99"/>
      <c r="I77" s="99">
        <v>20</v>
      </c>
      <c r="J77" s="98">
        <v>0.98</v>
      </c>
      <c r="K77" s="99">
        <v>2</v>
      </c>
    </row>
    <row r="78" spans="1:11" s="57" customFormat="1" ht="18" hidden="1" outlineLevel="1" x14ac:dyDescent="0.3">
      <c r="A78" s="100"/>
      <c r="B78" s="101"/>
      <c r="C78" s="102" t="s">
        <v>437</v>
      </c>
      <c r="D78" s="103" t="s">
        <v>438</v>
      </c>
      <c r="E78" s="103" t="s">
        <v>439</v>
      </c>
      <c r="F78" s="103" t="s">
        <v>440</v>
      </c>
      <c r="G78" s="103" t="s">
        <v>441</v>
      </c>
      <c r="H78" s="103" t="s">
        <v>442</v>
      </c>
      <c r="I78" s="458" t="s">
        <v>443</v>
      </c>
      <c r="J78" s="459"/>
      <c r="K78" s="460"/>
    </row>
    <row r="79" spans="1:11" s="57" customFormat="1" hidden="1" outlineLevel="1" x14ac:dyDescent="0.3">
      <c r="A79" s="104"/>
      <c r="B79" s="101"/>
      <c r="C79" s="105" t="s">
        <v>487</v>
      </c>
      <c r="D79" s="106">
        <v>346.41</v>
      </c>
      <c r="E79" s="107">
        <v>1</v>
      </c>
      <c r="F79" s="108">
        <v>346.41</v>
      </c>
      <c r="G79" s="109">
        <v>1</v>
      </c>
      <c r="H79" s="108">
        <v>346.41</v>
      </c>
      <c r="I79" s="108">
        <v>579</v>
      </c>
      <c r="J79" s="108"/>
      <c r="K79" s="108"/>
    </row>
    <row r="80" spans="1:11" s="57" customFormat="1" hidden="1" outlineLevel="1" x14ac:dyDescent="0.3">
      <c r="A80" s="104"/>
      <c r="B80" s="101"/>
      <c r="C80" s="105" t="s">
        <v>445</v>
      </c>
      <c r="D80" s="106">
        <v>391.42</v>
      </c>
      <c r="E80" s="107">
        <v>1</v>
      </c>
      <c r="F80" s="108">
        <v>391.42</v>
      </c>
      <c r="G80" s="109">
        <v>1</v>
      </c>
      <c r="H80" s="108">
        <v>391.42</v>
      </c>
      <c r="I80" s="108"/>
      <c r="J80" s="108">
        <v>654</v>
      </c>
      <c r="K80" s="108"/>
    </row>
    <row r="81" spans="1:11" s="57" customFormat="1" hidden="1" outlineLevel="2" x14ac:dyDescent="0.3">
      <c r="A81" s="110"/>
      <c r="B81" s="111"/>
      <c r="C81" s="112" t="s">
        <v>446</v>
      </c>
      <c r="D81" s="113">
        <v>379.28</v>
      </c>
      <c r="E81" s="114">
        <v>1</v>
      </c>
      <c r="F81" s="115">
        <v>379.28</v>
      </c>
      <c r="G81" s="116">
        <v>1</v>
      </c>
      <c r="H81" s="115">
        <v>379.28</v>
      </c>
      <c r="I81" s="115"/>
      <c r="J81" s="115">
        <v>634</v>
      </c>
      <c r="K81" s="115"/>
    </row>
    <row r="82" spans="1:11" s="57" customFormat="1" hidden="1" outlineLevel="2" x14ac:dyDescent="0.3">
      <c r="A82" s="110"/>
      <c r="B82" s="111"/>
      <c r="C82" s="112" t="s">
        <v>447</v>
      </c>
      <c r="D82" s="113">
        <v>12.14</v>
      </c>
      <c r="E82" s="114">
        <v>1</v>
      </c>
      <c r="F82" s="115">
        <v>12.14</v>
      </c>
      <c r="G82" s="116">
        <v>1</v>
      </c>
      <c r="H82" s="115">
        <v>12.14</v>
      </c>
      <c r="I82" s="115"/>
      <c r="J82" s="115">
        <v>20</v>
      </c>
      <c r="K82" s="115"/>
    </row>
    <row r="83" spans="1:11" s="57" customFormat="1" hidden="1" outlineLevel="1" x14ac:dyDescent="0.3">
      <c r="A83" s="104"/>
      <c r="B83" s="101"/>
      <c r="C83" s="105" t="s">
        <v>448</v>
      </c>
      <c r="D83" s="106">
        <v>1405.76</v>
      </c>
      <c r="E83" s="107">
        <v>1</v>
      </c>
      <c r="F83" s="108">
        <v>1405.76</v>
      </c>
      <c r="G83" s="109">
        <v>1</v>
      </c>
      <c r="H83" s="108">
        <v>1405.76</v>
      </c>
      <c r="I83" s="108"/>
      <c r="J83" s="108"/>
      <c r="K83" s="108">
        <v>2348</v>
      </c>
    </row>
    <row r="84" spans="1:11" s="122" customFormat="1" ht="12" collapsed="1" x14ac:dyDescent="0.3">
      <c r="A84" s="117"/>
      <c r="B84" s="118"/>
      <c r="C84" s="119"/>
      <c r="D84" s="118"/>
      <c r="E84" s="120"/>
      <c r="F84" s="120"/>
      <c r="G84" s="121"/>
      <c r="H84" s="121"/>
      <c r="I84" s="121"/>
      <c r="J84" s="120"/>
      <c r="K84" s="121"/>
    </row>
    <row r="85" spans="1:11" s="122" customFormat="1" ht="12" hidden="1" outlineLevel="1" x14ac:dyDescent="0.3">
      <c r="A85" s="449" t="s">
        <v>449</v>
      </c>
      <c r="B85" s="449" t="s">
        <v>450</v>
      </c>
      <c r="C85" s="449" t="s">
        <v>451</v>
      </c>
      <c r="D85" s="449" t="s">
        <v>452</v>
      </c>
      <c r="E85" s="449" t="s">
        <v>423</v>
      </c>
      <c r="F85" s="461" t="s">
        <v>43</v>
      </c>
      <c r="G85" s="462"/>
      <c r="H85" s="463" t="s">
        <v>453</v>
      </c>
      <c r="I85" s="449" t="s">
        <v>441</v>
      </c>
      <c r="J85" s="461" t="s">
        <v>454</v>
      </c>
      <c r="K85" s="462"/>
    </row>
    <row r="86" spans="1:11" s="122" customFormat="1" ht="12" hidden="1" outlineLevel="1" x14ac:dyDescent="0.3">
      <c r="A86" s="450"/>
      <c r="B86" s="450"/>
      <c r="C86" s="450"/>
      <c r="D86" s="450"/>
      <c r="E86" s="450"/>
      <c r="F86" s="123" t="s">
        <v>455</v>
      </c>
      <c r="G86" s="123" t="s">
        <v>456</v>
      </c>
      <c r="H86" s="464"/>
      <c r="I86" s="450"/>
      <c r="J86" s="123" t="s">
        <v>455</v>
      </c>
      <c r="K86" s="124" t="s">
        <v>457</v>
      </c>
    </row>
    <row r="87" spans="1:11" s="131" customFormat="1" hidden="1" outlineLevel="1" x14ac:dyDescent="0.25">
      <c r="A87" s="125" t="s">
        <v>488</v>
      </c>
      <c r="B87" s="126" t="s">
        <v>21</v>
      </c>
      <c r="C87" s="127" t="s">
        <v>489</v>
      </c>
      <c r="D87" s="126" t="s">
        <v>51</v>
      </c>
      <c r="E87" s="128">
        <v>8.17</v>
      </c>
      <c r="F87" s="129">
        <v>42.4</v>
      </c>
      <c r="G87" s="130">
        <v>70.808000000000007</v>
      </c>
      <c r="H87" s="128">
        <v>578.5</v>
      </c>
      <c r="I87" s="130">
        <v>1</v>
      </c>
      <c r="J87" s="128">
        <v>346.41</v>
      </c>
      <c r="K87" s="128">
        <v>578.5</v>
      </c>
    </row>
    <row r="88" spans="1:11" s="131" customFormat="1" hidden="1" outlineLevel="1" x14ac:dyDescent="0.25">
      <c r="A88" s="125" t="s">
        <v>490</v>
      </c>
      <c r="B88" s="126" t="s">
        <v>25</v>
      </c>
      <c r="C88" s="127" t="s">
        <v>53</v>
      </c>
      <c r="D88" s="126" t="s">
        <v>51</v>
      </c>
      <c r="E88" s="128">
        <v>12.39</v>
      </c>
      <c r="F88" s="129">
        <v>0.98</v>
      </c>
      <c r="G88" s="130">
        <v>1.6366000000000001</v>
      </c>
      <c r="H88" s="128">
        <v>20.27</v>
      </c>
      <c r="I88" s="130">
        <v>1</v>
      </c>
      <c r="J88" s="128">
        <v>12.14</v>
      </c>
      <c r="K88" s="128">
        <v>20.27</v>
      </c>
    </row>
    <row r="89" spans="1:11" s="138" customFormat="1" hidden="1" outlineLevel="1" x14ac:dyDescent="0.25">
      <c r="A89" s="132" t="s">
        <v>491</v>
      </c>
      <c r="B89" s="133" t="s">
        <v>492</v>
      </c>
      <c r="C89" s="134" t="s">
        <v>86</v>
      </c>
      <c r="D89" s="133" t="s">
        <v>56</v>
      </c>
      <c r="E89" s="135">
        <v>111.99</v>
      </c>
      <c r="F89" s="136">
        <v>0.41</v>
      </c>
      <c r="G89" s="137">
        <v>0.68469999999999998</v>
      </c>
      <c r="H89" s="135">
        <v>76.680000000000007</v>
      </c>
      <c r="I89" s="137">
        <v>1</v>
      </c>
      <c r="J89" s="135">
        <v>45.92</v>
      </c>
      <c r="K89" s="135">
        <v>76.680000000000007</v>
      </c>
    </row>
    <row r="90" spans="1:11" s="138" customFormat="1" hidden="1" outlineLevel="1" x14ac:dyDescent="0.25">
      <c r="A90" s="132" t="s">
        <v>493</v>
      </c>
      <c r="B90" s="133" t="s">
        <v>468</v>
      </c>
      <c r="C90" s="134" t="s">
        <v>62</v>
      </c>
      <c r="D90" s="133" t="s">
        <v>56</v>
      </c>
      <c r="E90" s="135">
        <v>89.99</v>
      </c>
      <c r="F90" s="136">
        <v>0.01</v>
      </c>
      <c r="G90" s="137">
        <v>1.67E-2</v>
      </c>
      <c r="H90" s="135">
        <v>1.5</v>
      </c>
      <c r="I90" s="137">
        <v>1</v>
      </c>
      <c r="J90" s="135">
        <v>0.9</v>
      </c>
      <c r="K90" s="135">
        <v>1.5</v>
      </c>
    </row>
    <row r="91" spans="1:11" s="138" customFormat="1" hidden="1" outlineLevel="1" x14ac:dyDescent="0.25">
      <c r="A91" s="132" t="s">
        <v>494</v>
      </c>
      <c r="B91" s="133" t="s">
        <v>495</v>
      </c>
      <c r="C91" s="134" t="s">
        <v>89</v>
      </c>
      <c r="D91" s="133" t="s">
        <v>56</v>
      </c>
      <c r="E91" s="135">
        <v>65.709999999999994</v>
      </c>
      <c r="F91" s="136">
        <v>0.56000000000000005</v>
      </c>
      <c r="G91" s="137">
        <v>0.93520000000000003</v>
      </c>
      <c r="H91" s="135">
        <v>61.45</v>
      </c>
      <c r="I91" s="137">
        <v>1</v>
      </c>
      <c r="J91" s="135">
        <v>36.799999999999997</v>
      </c>
      <c r="K91" s="135">
        <v>61.45</v>
      </c>
    </row>
    <row r="92" spans="1:11" s="138" customFormat="1" hidden="1" outlineLevel="1" x14ac:dyDescent="0.25">
      <c r="A92" s="132" t="s">
        <v>496</v>
      </c>
      <c r="B92" s="133" t="s">
        <v>497</v>
      </c>
      <c r="C92" s="134" t="s">
        <v>91</v>
      </c>
      <c r="D92" s="133" t="s">
        <v>56</v>
      </c>
      <c r="E92" s="135">
        <v>60</v>
      </c>
      <c r="F92" s="136">
        <v>5.13</v>
      </c>
      <c r="G92" s="137">
        <v>8.5670999999999999</v>
      </c>
      <c r="H92" s="135">
        <v>514.03</v>
      </c>
      <c r="I92" s="137">
        <v>1</v>
      </c>
      <c r="J92" s="135">
        <v>307.8</v>
      </c>
      <c r="K92" s="135">
        <v>514.03</v>
      </c>
    </row>
    <row r="93" spans="1:11" s="145" customFormat="1" hidden="1" outlineLevel="1" x14ac:dyDescent="0.25">
      <c r="A93" s="139" t="s">
        <v>498</v>
      </c>
      <c r="B93" s="140" t="s">
        <v>499</v>
      </c>
      <c r="C93" s="141" t="s">
        <v>93</v>
      </c>
      <c r="D93" s="140" t="s">
        <v>65</v>
      </c>
      <c r="E93" s="142">
        <v>280.60000000000002</v>
      </c>
      <c r="F93" s="143">
        <v>5</v>
      </c>
      <c r="G93" s="144">
        <v>8.35</v>
      </c>
      <c r="H93" s="142">
        <v>2343.0100000000002</v>
      </c>
      <c r="I93" s="144">
        <v>1</v>
      </c>
      <c r="J93" s="142">
        <v>1403</v>
      </c>
      <c r="K93" s="142">
        <v>2343.0100000000002</v>
      </c>
    </row>
    <row r="94" spans="1:11" s="145" customFormat="1" hidden="1" outlineLevel="1" x14ac:dyDescent="0.25">
      <c r="A94" s="139" t="s">
        <v>500</v>
      </c>
      <c r="B94" s="140" t="s">
        <v>501</v>
      </c>
      <c r="C94" s="141" t="s">
        <v>95</v>
      </c>
      <c r="D94" s="140" t="s">
        <v>65</v>
      </c>
      <c r="E94" s="142">
        <v>55.26</v>
      </c>
      <c r="F94" s="143">
        <v>0.05</v>
      </c>
      <c r="G94" s="144">
        <v>8.3500000000000005E-2</v>
      </c>
      <c r="H94" s="142">
        <v>4.6100000000000003</v>
      </c>
      <c r="I94" s="144">
        <v>1</v>
      </c>
      <c r="J94" s="142">
        <v>2.76</v>
      </c>
      <c r="K94" s="142">
        <v>4.6100000000000003</v>
      </c>
    </row>
    <row r="95" spans="1:11" s="157" customFormat="1" hidden="1" outlineLevel="1" x14ac:dyDescent="0.25">
      <c r="A95" s="151" t="s">
        <v>502</v>
      </c>
      <c r="B95" s="152" t="s">
        <v>503</v>
      </c>
      <c r="C95" s="153" t="s">
        <v>97</v>
      </c>
      <c r="D95" s="152" t="s">
        <v>98</v>
      </c>
      <c r="E95" s="154" t="s">
        <v>475</v>
      </c>
      <c r="F95" s="155">
        <v>100</v>
      </c>
      <c r="G95" s="156">
        <v>167</v>
      </c>
      <c r="H95" s="154" t="s">
        <v>475</v>
      </c>
      <c r="I95" s="156">
        <v>1</v>
      </c>
      <c r="J95" s="154" t="s">
        <v>475</v>
      </c>
      <c r="K95" s="154" t="s">
        <v>475</v>
      </c>
    </row>
    <row r="96" spans="1:11" s="122" customFormat="1" ht="12" collapsed="1" x14ac:dyDescent="0.3">
      <c r="A96" s="146"/>
      <c r="B96" s="147"/>
      <c r="C96" s="148" t="s">
        <v>471</v>
      </c>
      <c r="D96" s="147"/>
      <c r="E96" s="149">
        <v>509.14</v>
      </c>
      <c r="F96" s="149"/>
      <c r="G96" s="150">
        <v>850</v>
      </c>
      <c r="H96" s="150"/>
      <c r="I96" s="150"/>
      <c r="J96" s="149"/>
      <c r="K96" s="150"/>
    </row>
    <row r="97" spans="1:11" s="122" customFormat="1" ht="12" x14ac:dyDescent="0.3">
      <c r="A97" s="146"/>
      <c r="B97" s="147"/>
      <c r="C97" s="148" t="s">
        <v>472</v>
      </c>
      <c r="D97" s="147"/>
      <c r="E97" s="149">
        <v>340.62</v>
      </c>
      <c r="F97" s="149"/>
      <c r="G97" s="150">
        <v>569</v>
      </c>
      <c r="H97" s="150"/>
      <c r="I97" s="150"/>
      <c r="J97" s="149"/>
      <c r="K97" s="150"/>
    </row>
    <row r="98" spans="1:11" s="122" customFormat="1" ht="12" x14ac:dyDescent="0.3">
      <c r="A98" s="146"/>
      <c r="B98" s="147"/>
      <c r="C98" s="148" t="s">
        <v>473</v>
      </c>
      <c r="D98" s="147"/>
      <c r="E98" s="149"/>
      <c r="F98" s="149"/>
      <c r="G98" s="150">
        <v>4999</v>
      </c>
      <c r="H98" s="150"/>
      <c r="I98" s="150"/>
      <c r="J98" s="149"/>
      <c r="K98" s="150"/>
    </row>
    <row r="99" spans="1:11" s="57" customFormat="1" ht="66" x14ac:dyDescent="0.2">
      <c r="A99" s="52" t="s">
        <v>31</v>
      </c>
      <c r="B99" s="54" t="s">
        <v>504</v>
      </c>
      <c r="C99" s="89" t="s">
        <v>100</v>
      </c>
      <c r="D99" s="90">
        <v>167</v>
      </c>
      <c r="E99" s="91">
        <v>115.32</v>
      </c>
      <c r="F99" s="91" t="s">
        <v>475</v>
      </c>
      <c r="G99" s="92">
        <v>19258</v>
      </c>
      <c r="H99" s="92" t="s">
        <v>475</v>
      </c>
      <c r="I99" s="93" t="s">
        <v>475</v>
      </c>
      <c r="J99" s="91" t="s">
        <v>475</v>
      </c>
      <c r="K99" s="93" t="s">
        <v>475</v>
      </c>
    </row>
    <row r="100" spans="1:11" s="57" customFormat="1" ht="13.8" thickBot="1" x14ac:dyDescent="0.3">
      <c r="A100" s="94"/>
      <c r="B100" s="95"/>
      <c r="C100" s="96"/>
      <c r="D100" s="97" t="s">
        <v>98</v>
      </c>
      <c r="E100" s="98" t="s">
        <v>475</v>
      </c>
      <c r="F100" s="98" t="s">
        <v>475</v>
      </c>
      <c r="G100" s="99"/>
      <c r="H100" s="99"/>
      <c r="I100" s="99" t="s">
        <v>475</v>
      </c>
      <c r="J100" s="98" t="s">
        <v>475</v>
      </c>
      <c r="K100" s="99" t="s">
        <v>475</v>
      </c>
    </row>
    <row r="101" spans="1:11" s="57" customFormat="1" ht="18" hidden="1" outlineLevel="1" x14ac:dyDescent="0.3">
      <c r="A101" s="100"/>
      <c r="B101" s="101"/>
      <c r="C101" s="102" t="s">
        <v>437</v>
      </c>
      <c r="D101" s="103" t="s">
        <v>438</v>
      </c>
      <c r="E101" s="103" t="s">
        <v>439</v>
      </c>
      <c r="F101" s="103" t="s">
        <v>440</v>
      </c>
      <c r="G101" s="103" t="s">
        <v>441</v>
      </c>
      <c r="H101" s="103" t="s">
        <v>442</v>
      </c>
      <c r="I101" s="458" t="s">
        <v>443</v>
      </c>
      <c r="J101" s="459"/>
      <c r="K101" s="460"/>
    </row>
    <row r="102" spans="1:11" s="57" customFormat="1" ht="13.8" hidden="1" outlineLevel="1" thickBot="1" x14ac:dyDescent="0.35">
      <c r="A102" s="104"/>
      <c r="B102" s="101"/>
      <c r="C102" s="105" t="s">
        <v>476</v>
      </c>
      <c r="D102" s="106">
        <v>115.32</v>
      </c>
      <c r="E102" s="107">
        <v>1</v>
      </c>
      <c r="F102" s="108">
        <v>115.32</v>
      </c>
      <c r="G102" s="109">
        <v>1</v>
      </c>
      <c r="H102" s="108">
        <v>115.32</v>
      </c>
      <c r="I102" s="108"/>
      <c r="J102" s="108"/>
      <c r="K102" s="108">
        <v>19258</v>
      </c>
    </row>
    <row r="103" spans="1:11" s="37" customFormat="1" ht="13.8" collapsed="1" thickTop="1" x14ac:dyDescent="0.3">
      <c r="A103" s="158"/>
      <c r="B103" s="465"/>
      <c r="C103" s="467" t="s">
        <v>505</v>
      </c>
      <c r="D103" s="159" t="s">
        <v>6</v>
      </c>
      <c r="E103" s="160"/>
      <c r="F103" s="160"/>
      <c r="G103" s="161">
        <v>27024</v>
      </c>
      <c r="H103" s="161">
        <v>621</v>
      </c>
      <c r="I103" s="162">
        <v>1393</v>
      </c>
      <c r="J103" s="160"/>
      <c r="K103" s="162">
        <v>76</v>
      </c>
    </row>
    <row r="104" spans="1:11" s="37" customFormat="1" x14ac:dyDescent="0.3">
      <c r="A104" s="163"/>
      <c r="B104" s="466"/>
      <c r="C104" s="468"/>
      <c r="D104" s="164" t="s">
        <v>6</v>
      </c>
      <c r="E104" s="165"/>
      <c r="F104" s="165"/>
      <c r="G104" s="166"/>
      <c r="H104" s="166"/>
      <c r="I104" s="166">
        <v>82</v>
      </c>
      <c r="J104" s="165"/>
      <c r="K104" s="166">
        <v>7</v>
      </c>
    </row>
    <row r="105" spans="1:11" s="37" customFormat="1" x14ac:dyDescent="0.3">
      <c r="A105" s="167"/>
      <c r="B105" s="168"/>
      <c r="C105" s="169"/>
      <c r="D105" s="170"/>
      <c r="E105" s="171"/>
      <c r="F105" s="171"/>
      <c r="G105" s="172"/>
      <c r="H105" s="172"/>
      <c r="I105" s="172"/>
      <c r="J105" s="172"/>
      <c r="K105" s="173"/>
    </row>
    <row r="106" spans="1:11" s="37" customFormat="1" x14ac:dyDescent="0.3">
      <c r="A106" s="174"/>
      <c r="B106" s="175"/>
      <c r="C106" s="176" t="s">
        <v>506</v>
      </c>
      <c r="D106" s="177" t="s">
        <v>6</v>
      </c>
      <c r="E106" s="178"/>
      <c r="F106" s="178"/>
      <c r="G106" s="179">
        <v>28690</v>
      </c>
      <c r="H106" s="179"/>
      <c r="I106" s="179"/>
      <c r="J106" s="178"/>
      <c r="K106" s="179"/>
    </row>
    <row r="107" spans="1:11" s="37" customFormat="1" x14ac:dyDescent="0.3">
      <c r="A107" s="174"/>
      <c r="B107" s="175"/>
      <c r="C107" s="176" t="s">
        <v>507</v>
      </c>
      <c r="D107" s="177" t="s">
        <v>51</v>
      </c>
      <c r="E107" s="178"/>
      <c r="F107" s="178"/>
      <c r="G107" s="179"/>
      <c r="H107" s="179"/>
      <c r="I107" s="179"/>
      <c r="J107" s="178"/>
      <c r="K107" s="179">
        <v>87</v>
      </c>
    </row>
    <row r="108" spans="1:11" s="37" customFormat="1" x14ac:dyDescent="0.3">
      <c r="A108" s="174"/>
      <c r="B108" s="175"/>
      <c r="C108" s="176" t="s">
        <v>508</v>
      </c>
      <c r="D108" s="177" t="s">
        <v>6</v>
      </c>
      <c r="E108" s="178"/>
      <c r="F108" s="178"/>
      <c r="G108" s="179"/>
      <c r="H108" s="179">
        <v>754</v>
      </c>
      <c r="I108" s="179"/>
      <c r="J108" s="178"/>
      <c r="K108" s="179"/>
    </row>
    <row r="109" spans="1:11" s="37" customFormat="1" x14ac:dyDescent="0.3">
      <c r="A109" s="355"/>
      <c r="B109" s="356"/>
      <c r="C109" s="356"/>
      <c r="D109" s="356"/>
      <c r="E109" s="356"/>
      <c r="F109" s="356"/>
      <c r="G109" s="356"/>
      <c r="H109" s="356"/>
      <c r="I109" s="356"/>
      <c r="J109" s="356"/>
      <c r="K109" s="357"/>
    </row>
    <row r="110" spans="1:11" ht="15.75" customHeight="1" x14ac:dyDescent="0.3">
      <c r="A110" s="455" t="s">
        <v>509</v>
      </c>
      <c r="B110" s="456"/>
      <c r="C110" s="456"/>
      <c r="D110" s="456"/>
      <c r="E110" s="456"/>
      <c r="F110" s="456"/>
      <c r="G110" s="456"/>
      <c r="H110" s="456"/>
      <c r="I110" s="456"/>
      <c r="J110" s="456"/>
      <c r="K110" s="457"/>
    </row>
    <row r="111" spans="1:11" s="57" customFormat="1" ht="52.8" x14ac:dyDescent="0.2">
      <c r="A111" s="52" t="s">
        <v>142</v>
      </c>
      <c r="B111" s="54" t="s">
        <v>436</v>
      </c>
      <c r="C111" s="89" t="s">
        <v>47</v>
      </c>
      <c r="D111" s="90">
        <v>6.2E-2</v>
      </c>
      <c r="E111" s="91">
        <v>2381.84</v>
      </c>
      <c r="F111" s="91">
        <v>2238.69</v>
      </c>
      <c r="G111" s="92">
        <v>148</v>
      </c>
      <c r="H111" s="92">
        <v>8</v>
      </c>
      <c r="I111" s="93">
        <v>139</v>
      </c>
      <c r="J111" s="91">
        <v>15.72</v>
      </c>
      <c r="K111" s="93">
        <v>1</v>
      </c>
    </row>
    <row r="112" spans="1:11" s="57" customFormat="1" x14ac:dyDescent="0.25">
      <c r="A112" s="94"/>
      <c r="B112" s="95"/>
      <c r="C112" s="96"/>
      <c r="D112" s="97" t="s">
        <v>48</v>
      </c>
      <c r="E112" s="98">
        <v>126.07</v>
      </c>
      <c r="F112" s="98">
        <v>187.96</v>
      </c>
      <c r="G112" s="99"/>
      <c r="H112" s="99"/>
      <c r="I112" s="99">
        <v>12</v>
      </c>
      <c r="J112" s="98">
        <v>14.81</v>
      </c>
      <c r="K112" s="99">
        <v>1</v>
      </c>
    </row>
    <row r="113" spans="1:11" s="57" customFormat="1" ht="18" hidden="1" outlineLevel="1" x14ac:dyDescent="0.3">
      <c r="A113" s="100"/>
      <c r="B113" s="101"/>
      <c r="C113" s="102" t="s">
        <v>437</v>
      </c>
      <c r="D113" s="103" t="s">
        <v>438</v>
      </c>
      <c r="E113" s="103" t="s">
        <v>439</v>
      </c>
      <c r="F113" s="103" t="s">
        <v>440</v>
      </c>
      <c r="G113" s="103" t="s">
        <v>441</v>
      </c>
      <c r="H113" s="103" t="s">
        <v>442</v>
      </c>
      <c r="I113" s="458" t="s">
        <v>443</v>
      </c>
      <c r="J113" s="459"/>
      <c r="K113" s="460"/>
    </row>
    <row r="114" spans="1:11" s="57" customFormat="1" hidden="1" outlineLevel="1" x14ac:dyDescent="0.3">
      <c r="A114" s="104"/>
      <c r="B114" s="101"/>
      <c r="C114" s="105" t="s">
        <v>444</v>
      </c>
      <c r="D114" s="106">
        <v>126.07</v>
      </c>
      <c r="E114" s="107">
        <v>1</v>
      </c>
      <c r="F114" s="108">
        <v>126.07</v>
      </c>
      <c r="G114" s="109">
        <v>1</v>
      </c>
      <c r="H114" s="108">
        <v>126.07</v>
      </c>
      <c r="I114" s="108">
        <v>8</v>
      </c>
      <c r="J114" s="108"/>
      <c r="K114" s="108"/>
    </row>
    <row r="115" spans="1:11" s="57" customFormat="1" hidden="1" outlineLevel="1" x14ac:dyDescent="0.3">
      <c r="A115" s="104"/>
      <c r="B115" s="101"/>
      <c r="C115" s="105" t="s">
        <v>445</v>
      </c>
      <c r="D115" s="106">
        <v>2238.69</v>
      </c>
      <c r="E115" s="107">
        <v>1</v>
      </c>
      <c r="F115" s="108">
        <v>2238.69</v>
      </c>
      <c r="G115" s="109">
        <v>1</v>
      </c>
      <c r="H115" s="108">
        <v>2238.69</v>
      </c>
      <c r="I115" s="108"/>
      <c r="J115" s="108">
        <v>139</v>
      </c>
      <c r="K115" s="108"/>
    </row>
    <row r="116" spans="1:11" s="57" customFormat="1" hidden="1" outlineLevel="2" x14ac:dyDescent="0.3">
      <c r="A116" s="110"/>
      <c r="B116" s="111"/>
      <c r="C116" s="112" t="s">
        <v>446</v>
      </c>
      <c r="D116" s="113">
        <v>2050.73</v>
      </c>
      <c r="E116" s="114">
        <v>1</v>
      </c>
      <c r="F116" s="115">
        <v>2050.73</v>
      </c>
      <c r="G116" s="116">
        <v>1</v>
      </c>
      <c r="H116" s="115">
        <v>2050.73</v>
      </c>
      <c r="I116" s="115"/>
      <c r="J116" s="115">
        <v>127</v>
      </c>
      <c r="K116" s="115"/>
    </row>
    <row r="117" spans="1:11" s="57" customFormat="1" hidden="1" outlineLevel="2" x14ac:dyDescent="0.3">
      <c r="A117" s="110"/>
      <c r="B117" s="111"/>
      <c r="C117" s="112" t="s">
        <v>447</v>
      </c>
      <c r="D117" s="113">
        <v>187.96</v>
      </c>
      <c r="E117" s="114">
        <v>1</v>
      </c>
      <c r="F117" s="115">
        <v>187.96</v>
      </c>
      <c r="G117" s="116">
        <v>1</v>
      </c>
      <c r="H117" s="115">
        <v>187.96</v>
      </c>
      <c r="I117" s="115"/>
      <c r="J117" s="115">
        <v>12</v>
      </c>
      <c r="K117" s="115"/>
    </row>
    <row r="118" spans="1:11" s="57" customFormat="1" hidden="1" outlineLevel="1" x14ac:dyDescent="0.3">
      <c r="A118" s="104"/>
      <c r="B118" s="101"/>
      <c r="C118" s="105" t="s">
        <v>448</v>
      </c>
      <c r="D118" s="106">
        <v>17.079999999999998</v>
      </c>
      <c r="E118" s="107">
        <v>1</v>
      </c>
      <c r="F118" s="108">
        <v>17.079999999999998</v>
      </c>
      <c r="G118" s="109">
        <v>1</v>
      </c>
      <c r="H118" s="108">
        <v>17.079999999999998</v>
      </c>
      <c r="I118" s="108"/>
      <c r="J118" s="108"/>
      <c r="K118" s="108">
        <v>1</v>
      </c>
    </row>
    <row r="119" spans="1:11" s="122" customFormat="1" ht="12" collapsed="1" x14ac:dyDescent="0.3">
      <c r="A119" s="117"/>
      <c r="B119" s="118"/>
      <c r="C119" s="119"/>
      <c r="D119" s="118"/>
      <c r="E119" s="120"/>
      <c r="F119" s="120"/>
      <c r="G119" s="121"/>
      <c r="H119" s="121"/>
      <c r="I119" s="121"/>
      <c r="J119" s="120"/>
      <c r="K119" s="121"/>
    </row>
    <row r="120" spans="1:11" s="122" customFormat="1" ht="12" hidden="1" outlineLevel="1" x14ac:dyDescent="0.3">
      <c r="A120" s="449" t="s">
        <v>449</v>
      </c>
      <c r="B120" s="449" t="s">
        <v>450</v>
      </c>
      <c r="C120" s="449" t="s">
        <v>451</v>
      </c>
      <c r="D120" s="449" t="s">
        <v>452</v>
      </c>
      <c r="E120" s="449" t="s">
        <v>423</v>
      </c>
      <c r="F120" s="461" t="s">
        <v>43</v>
      </c>
      <c r="G120" s="462"/>
      <c r="H120" s="463" t="s">
        <v>453</v>
      </c>
      <c r="I120" s="449" t="s">
        <v>441</v>
      </c>
      <c r="J120" s="461" t="s">
        <v>454</v>
      </c>
      <c r="K120" s="462"/>
    </row>
    <row r="121" spans="1:11" s="122" customFormat="1" ht="12" hidden="1" outlineLevel="1" x14ac:dyDescent="0.3">
      <c r="A121" s="450"/>
      <c r="B121" s="450"/>
      <c r="C121" s="450"/>
      <c r="D121" s="450"/>
      <c r="E121" s="450"/>
      <c r="F121" s="123" t="s">
        <v>455</v>
      </c>
      <c r="G121" s="123" t="s">
        <v>456</v>
      </c>
      <c r="H121" s="464"/>
      <c r="I121" s="450"/>
      <c r="J121" s="123" t="s">
        <v>455</v>
      </c>
      <c r="K121" s="124" t="s">
        <v>457</v>
      </c>
    </row>
    <row r="122" spans="1:11" s="131" customFormat="1" hidden="1" outlineLevel="1" x14ac:dyDescent="0.25">
      <c r="A122" s="125" t="s">
        <v>510</v>
      </c>
      <c r="B122" s="126" t="s">
        <v>21</v>
      </c>
      <c r="C122" s="127" t="s">
        <v>459</v>
      </c>
      <c r="D122" s="126" t="s">
        <v>51</v>
      </c>
      <c r="E122" s="128">
        <v>8.02</v>
      </c>
      <c r="F122" s="129">
        <v>15.72</v>
      </c>
      <c r="G122" s="130">
        <v>0.97463999999999995</v>
      </c>
      <c r="H122" s="128">
        <v>7.82</v>
      </c>
      <c r="I122" s="130">
        <v>1</v>
      </c>
      <c r="J122" s="128">
        <v>126.07</v>
      </c>
      <c r="K122" s="128">
        <v>7.82</v>
      </c>
    </row>
    <row r="123" spans="1:11" s="131" customFormat="1" hidden="1" outlineLevel="1" x14ac:dyDescent="0.25">
      <c r="A123" s="125" t="s">
        <v>511</v>
      </c>
      <c r="B123" s="126" t="s">
        <v>25</v>
      </c>
      <c r="C123" s="127" t="s">
        <v>53</v>
      </c>
      <c r="D123" s="126" t="s">
        <v>51</v>
      </c>
      <c r="E123" s="128">
        <v>12.69</v>
      </c>
      <c r="F123" s="129">
        <v>14.81</v>
      </c>
      <c r="G123" s="130">
        <v>0.91822000000000004</v>
      </c>
      <c r="H123" s="128">
        <v>11.65</v>
      </c>
      <c r="I123" s="130">
        <v>1</v>
      </c>
      <c r="J123" s="128">
        <v>187.96</v>
      </c>
      <c r="K123" s="128">
        <v>11.65</v>
      </c>
    </row>
    <row r="124" spans="1:11" s="138" customFormat="1" hidden="1" outlineLevel="1" x14ac:dyDescent="0.25">
      <c r="A124" s="132" t="s">
        <v>512</v>
      </c>
      <c r="B124" s="133" t="s">
        <v>462</v>
      </c>
      <c r="C124" s="134" t="s">
        <v>55</v>
      </c>
      <c r="D124" s="133" t="s">
        <v>56</v>
      </c>
      <c r="E124" s="135">
        <v>123</v>
      </c>
      <c r="F124" s="136">
        <v>1.93</v>
      </c>
      <c r="G124" s="137">
        <v>0.11966</v>
      </c>
      <c r="H124" s="135">
        <v>14.72</v>
      </c>
      <c r="I124" s="137">
        <v>1</v>
      </c>
      <c r="J124" s="135">
        <v>237.39</v>
      </c>
      <c r="K124" s="135">
        <v>14.72</v>
      </c>
    </row>
    <row r="125" spans="1:11" s="138" customFormat="1" hidden="1" outlineLevel="1" x14ac:dyDescent="0.25">
      <c r="A125" s="132" t="s">
        <v>513</v>
      </c>
      <c r="B125" s="133" t="s">
        <v>464</v>
      </c>
      <c r="C125" s="134" t="s">
        <v>58</v>
      </c>
      <c r="D125" s="133" t="s">
        <v>56</v>
      </c>
      <c r="E125" s="135">
        <v>206.01</v>
      </c>
      <c r="F125" s="136">
        <v>7.08</v>
      </c>
      <c r="G125" s="137">
        <v>0.43896000000000002</v>
      </c>
      <c r="H125" s="135">
        <v>90.43</v>
      </c>
      <c r="I125" s="137">
        <v>1</v>
      </c>
      <c r="J125" s="135">
        <v>1458.55</v>
      </c>
      <c r="K125" s="135">
        <v>90.43</v>
      </c>
    </row>
    <row r="126" spans="1:11" s="138" customFormat="1" hidden="1" outlineLevel="1" x14ac:dyDescent="0.25">
      <c r="A126" s="132" t="s">
        <v>514</v>
      </c>
      <c r="B126" s="133" t="s">
        <v>466</v>
      </c>
      <c r="C126" s="134" t="s">
        <v>60</v>
      </c>
      <c r="D126" s="133" t="s">
        <v>56</v>
      </c>
      <c r="E126" s="135">
        <v>110</v>
      </c>
      <c r="F126" s="136">
        <v>1.04</v>
      </c>
      <c r="G126" s="137">
        <v>6.4479999999999996E-2</v>
      </c>
      <c r="H126" s="135">
        <v>7.09</v>
      </c>
      <c r="I126" s="137">
        <v>1</v>
      </c>
      <c r="J126" s="135">
        <v>114.4</v>
      </c>
      <c r="K126" s="135">
        <v>7.09</v>
      </c>
    </row>
    <row r="127" spans="1:11" s="138" customFormat="1" hidden="1" outlineLevel="1" x14ac:dyDescent="0.25">
      <c r="A127" s="132" t="s">
        <v>515</v>
      </c>
      <c r="B127" s="133" t="s">
        <v>468</v>
      </c>
      <c r="C127" s="134" t="s">
        <v>62</v>
      </c>
      <c r="D127" s="133" t="s">
        <v>56</v>
      </c>
      <c r="E127" s="135">
        <v>89.99</v>
      </c>
      <c r="F127" s="136">
        <v>4.76</v>
      </c>
      <c r="G127" s="137">
        <v>0.29511999999999999</v>
      </c>
      <c r="H127" s="135">
        <v>26.56</v>
      </c>
      <c r="I127" s="137">
        <v>1</v>
      </c>
      <c r="J127" s="135">
        <v>428.35</v>
      </c>
      <c r="K127" s="135">
        <v>26.56</v>
      </c>
    </row>
    <row r="128" spans="1:11" s="145" customFormat="1" hidden="1" outlineLevel="1" x14ac:dyDescent="0.25">
      <c r="A128" s="139" t="s">
        <v>516</v>
      </c>
      <c r="B128" s="140" t="s">
        <v>470</v>
      </c>
      <c r="C128" s="141" t="s">
        <v>64</v>
      </c>
      <c r="D128" s="140" t="s">
        <v>65</v>
      </c>
      <c r="E128" s="142">
        <v>2.44</v>
      </c>
      <c r="F128" s="143">
        <v>7</v>
      </c>
      <c r="G128" s="144">
        <v>0.434</v>
      </c>
      <c r="H128" s="142">
        <v>1.06</v>
      </c>
      <c r="I128" s="144">
        <v>1</v>
      </c>
      <c r="J128" s="142">
        <v>17.079999999999998</v>
      </c>
      <c r="K128" s="142">
        <v>1.06</v>
      </c>
    </row>
    <row r="129" spans="1:11" s="122" customFormat="1" ht="12" collapsed="1" x14ac:dyDescent="0.3">
      <c r="A129" s="146"/>
      <c r="B129" s="147"/>
      <c r="C129" s="148" t="s">
        <v>471</v>
      </c>
      <c r="D129" s="147"/>
      <c r="E129" s="149">
        <v>445.92</v>
      </c>
      <c r="F129" s="149"/>
      <c r="G129" s="150">
        <v>28</v>
      </c>
      <c r="H129" s="150"/>
      <c r="I129" s="150"/>
      <c r="J129" s="149"/>
      <c r="K129" s="150"/>
    </row>
    <row r="130" spans="1:11" s="122" customFormat="1" ht="12" x14ac:dyDescent="0.3">
      <c r="A130" s="146"/>
      <c r="B130" s="147"/>
      <c r="C130" s="148" t="s">
        <v>472</v>
      </c>
      <c r="D130" s="147"/>
      <c r="E130" s="149">
        <v>298.33</v>
      </c>
      <c r="F130" s="149"/>
      <c r="G130" s="150">
        <v>18</v>
      </c>
      <c r="H130" s="150"/>
      <c r="I130" s="150"/>
      <c r="J130" s="149"/>
      <c r="K130" s="150"/>
    </row>
    <row r="131" spans="1:11" s="122" customFormat="1" ht="12" x14ac:dyDescent="0.3">
      <c r="A131" s="146"/>
      <c r="B131" s="147"/>
      <c r="C131" s="148" t="s">
        <v>473</v>
      </c>
      <c r="D131" s="147"/>
      <c r="E131" s="149"/>
      <c r="F131" s="149"/>
      <c r="G131" s="150">
        <v>194</v>
      </c>
      <c r="H131" s="150"/>
      <c r="I131" s="150"/>
      <c r="J131" s="149"/>
      <c r="K131" s="150"/>
    </row>
    <row r="132" spans="1:11" s="57" customFormat="1" ht="66" x14ac:dyDescent="0.2">
      <c r="A132" s="52" t="s">
        <v>161</v>
      </c>
      <c r="B132" s="54" t="s">
        <v>474</v>
      </c>
      <c r="C132" s="89" t="s">
        <v>67</v>
      </c>
      <c r="D132" s="90">
        <v>7.5640000000000001</v>
      </c>
      <c r="E132" s="91">
        <v>90</v>
      </c>
      <c r="F132" s="91" t="s">
        <v>475</v>
      </c>
      <c r="G132" s="92">
        <v>681</v>
      </c>
      <c r="H132" s="92" t="s">
        <v>475</v>
      </c>
      <c r="I132" s="93" t="s">
        <v>475</v>
      </c>
      <c r="J132" s="91" t="s">
        <v>475</v>
      </c>
      <c r="K132" s="93" t="s">
        <v>475</v>
      </c>
    </row>
    <row r="133" spans="1:11" s="57" customFormat="1" x14ac:dyDescent="0.25">
      <c r="A133" s="94"/>
      <c r="B133" s="95"/>
      <c r="C133" s="96"/>
      <c r="D133" s="97" t="s">
        <v>65</v>
      </c>
      <c r="E133" s="98" t="s">
        <v>475</v>
      </c>
      <c r="F133" s="98" t="s">
        <v>475</v>
      </c>
      <c r="G133" s="99"/>
      <c r="H133" s="99"/>
      <c r="I133" s="99" t="s">
        <v>475</v>
      </c>
      <c r="J133" s="98" t="s">
        <v>475</v>
      </c>
      <c r="K133" s="99" t="s">
        <v>475</v>
      </c>
    </row>
    <row r="134" spans="1:11" s="57" customFormat="1" ht="18" hidden="1" outlineLevel="1" x14ac:dyDescent="0.3">
      <c r="A134" s="100"/>
      <c r="B134" s="101"/>
      <c r="C134" s="102" t="s">
        <v>437</v>
      </c>
      <c r="D134" s="103" t="s">
        <v>438</v>
      </c>
      <c r="E134" s="103" t="s">
        <v>439</v>
      </c>
      <c r="F134" s="103" t="s">
        <v>440</v>
      </c>
      <c r="G134" s="103" t="s">
        <v>441</v>
      </c>
      <c r="H134" s="103" t="s">
        <v>442</v>
      </c>
      <c r="I134" s="458" t="s">
        <v>443</v>
      </c>
      <c r="J134" s="459"/>
      <c r="K134" s="460"/>
    </row>
    <row r="135" spans="1:11" s="57" customFormat="1" hidden="1" outlineLevel="1" x14ac:dyDescent="0.3">
      <c r="A135" s="104"/>
      <c r="B135" s="101"/>
      <c r="C135" s="105" t="s">
        <v>476</v>
      </c>
      <c r="D135" s="106">
        <v>90</v>
      </c>
      <c r="E135" s="107">
        <v>1</v>
      </c>
      <c r="F135" s="108">
        <v>90</v>
      </c>
      <c r="G135" s="109">
        <v>1</v>
      </c>
      <c r="H135" s="108">
        <v>90</v>
      </c>
      <c r="I135" s="108"/>
      <c r="J135" s="108"/>
      <c r="K135" s="108">
        <v>681</v>
      </c>
    </row>
    <row r="136" spans="1:11" s="57" customFormat="1" ht="52.8" collapsed="1" x14ac:dyDescent="0.2">
      <c r="A136" s="52" t="s">
        <v>183</v>
      </c>
      <c r="B136" s="54" t="s">
        <v>517</v>
      </c>
      <c r="C136" s="89" t="s">
        <v>112</v>
      </c>
      <c r="D136" s="90">
        <v>6.2E-2</v>
      </c>
      <c r="E136" s="91">
        <v>3897.23</v>
      </c>
      <c r="F136" s="91">
        <v>1587.74</v>
      </c>
      <c r="G136" s="92">
        <v>242</v>
      </c>
      <c r="H136" s="92">
        <v>87</v>
      </c>
      <c r="I136" s="93">
        <v>98</v>
      </c>
      <c r="J136" s="91">
        <v>180</v>
      </c>
      <c r="K136" s="93">
        <v>11</v>
      </c>
    </row>
    <row r="137" spans="1:11" s="57" customFormat="1" x14ac:dyDescent="0.25">
      <c r="A137" s="94"/>
      <c r="B137" s="95"/>
      <c r="C137" s="96"/>
      <c r="D137" s="97" t="s">
        <v>48</v>
      </c>
      <c r="E137" s="98">
        <v>1404</v>
      </c>
      <c r="F137" s="98">
        <v>244.51</v>
      </c>
      <c r="G137" s="99"/>
      <c r="H137" s="99"/>
      <c r="I137" s="99">
        <v>15</v>
      </c>
      <c r="J137" s="98">
        <v>18.13</v>
      </c>
      <c r="K137" s="99">
        <v>1</v>
      </c>
    </row>
    <row r="138" spans="1:11" s="57" customFormat="1" ht="18" hidden="1" outlineLevel="1" x14ac:dyDescent="0.3">
      <c r="A138" s="100"/>
      <c r="B138" s="101"/>
      <c r="C138" s="102" t="s">
        <v>437</v>
      </c>
      <c r="D138" s="103" t="s">
        <v>438</v>
      </c>
      <c r="E138" s="103" t="s">
        <v>439</v>
      </c>
      <c r="F138" s="103" t="s">
        <v>440</v>
      </c>
      <c r="G138" s="103" t="s">
        <v>441</v>
      </c>
      <c r="H138" s="103" t="s">
        <v>442</v>
      </c>
      <c r="I138" s="458" t="s">
        <v>443</v>
      </c>
      <c r="J138" s="459"/>
      <c r="K138" s="460"/>
    </row>
    <row r="139" spans="1:11" s="57" customFormat="1" hidden="1" outlineLevel="1" x14ac:dyDescent="0.3">
      <c r="A139" s="104"/>
      <c r="B139" s="101"/>
      <c r="C139" s="105" t="s">
        <v>518</v>
      </c>
      <c r="D139" s="106">
        <v>1404</v>
      </c>
      <c r="E139" s="107">
        <v>1</v>
      </c>
      <c r="F139" s="108">
        <v>1404</v>
      </c>
      <c r="G139" s="109">
        <v>1</v>
      </c>
      <c r="H139" s="108">
        <v>1404</v>
      </c>
      <c r="I139" s="108">
        <v>87</v>
      </c>
      <c r="J139" s="108"/>
      <c r="K139" s="108"/>
    </row>
    <row r="140" spans="1:11" s="57" customFormat="1" hidden="1" outlineLevel="1" x14ac:dyDescent="0.3">
      <c r="A140" s="104"/>
      <c r="B140" s="101"/>
      <c r="C140" s="105" t="s">
        <v>445</v>
      </c>
      <c r="D140" s="106">
        <v>1587.74</v>
      </c>
      <c r="E140" s="107">
        <v>1</v>
      </c>
      <c r="F140" s="108">
        <v>1587.74</v>
      </c>
      <c r="G140" s="109">
        <v>1</v>
      </c>
      <c r="H140" s="108">
        <v>1587.74</v>
      </c>
      <c r="I140" s="108"/>
      <c r="J140" s="108">
        <v>98</v>
      </c>
      <c r="K140" s="108"/>
    </row>
    <row r="141" spans="1:11" s="57" customFormat="1" hidden="1" outlineLevel="2" x14ac:dyDescent="0.3">
      <c r="A141" s="110"/>
      <c r="B141" s="111"/>
      <c r="C141" s="112" t="s">
        <v>446</v>
      </c>
      <c r="D141" s="113">
        <v>1343.23</v>
      </c>
      <c r="E141" s="114">
        <v>1</v>
      </c>
      <c r="F141" s="115">
        <v>1343.23</v>
      </c>
      <c r="G141" s="116">
        <v>1</v>
      </c>
      <c r="H141" s="115">
        <v>1343.23</v>
      </c>
      <c r="I141" s="115"/>
      <c r="J141" s="115">
        <v>83</v>
      </c>
      <c r="K141" s="115"/>
    </row>
    <row r="142" spans="1:11" s="57" customFormat="1" hidden="1" outlineLevel="2" x14ac:dyDescent="0.3">
      <c r="A142" s="110"/>
      <c r="B142" s="111"/>
      <c r="C142" s="112" t="s">
        <v>447</v>
      </c>
      <c r="D142" s="113">
        <v>244.51</v>
      </c>
      <c r="E142" s="114">
        <v>1</v>
      </c>
      <c r="F142" s="115">
        <v>244.51</v>
      </c>
      <c r="G142" s="116">
        <v>1</v>
      </c>
      <c r="H142" s="115">
        <v>244.51</v>
      </c>
      <c r="I142" s="115"/>
      <c r="J142" s="115">
        <v>15</v>
      </c>
      <c r="K142" s="115"/>
    </row>
    <row r="143" spans="1:11" s="57" customFormat="1" hidden="1" outlineLevel="1" x14ac:dyDescent="0.3">
      <c r="A143" s="104"/>
      <c r="B143" s="101"/>
      <c r="C143" s="105" t="s">
        <v>448</v>
      </c>
      <c r="D143" s="106">
        <v>905.49</v>
      </c>
      <c r="E143" s="107">
        <v>1</v>
      </c>
      <c r="F143" s="108">
        <v>905.49</v>
      </c>
      <c r="G143" s="109">
        <v>1</v>
      </c>
      <c r="H143" s="108">
        <v>905.49</v>
      </c>
      <c r="I143" s="108"/>
      <c r="J143" s="108"/>
      <c r="K143" s="108">
        <v>56</v>
      </c>
    </row>
    <row r="144" spans="1:11" s="122" customFormat="1" ht="12" collapsed="1" x14ac:dyDescent="0.3">
      <c r="A144" s="117"/>
      <c r="B144" s="118"/>
      <c r="C144" s="119"/>
      <c r="D144" s="118"/>
      <c r="E144" s="120"/>
      <c r="F144" s="120"/>
      <c r="G144" s="121"/>
      <c r="H144" s="121"/>
      <c r="I144" s="121"/>
      <c r="J144" s="120"/>
      <c r="K144" s="121"/>
    </row>
    <row r="145" spans="1:11" s="122" customFormat="1" ht="12" hidden="1" outlineLevel="1" x14ac:dyDescent="0.3">
      <c r="A145" s="449" t="s">
        <v>449</v>
      </c>
      <c r="B145" s="449" t="s">
        <v>450</v>
      </c>
      <c r="C145" s="449" t="s">
        <v>451</v>
      </c>
      <c r="D145" s="449" t="s">
        <v>452</v>
      </c>
      <c r="E145" s="449" t="s">
        <v>423</v>
      </c>
      <c r="F145" s="461" t="s">
        <v>43</v>
      </c>
      <c r="G145" s="462"/>
      <c r="H145" s="463" t="s">
        <v>453</v>
      </c>
      <c r="I145" s="449" t="s">
        <v>441</v>
      </c>
      <c r="J145" s="461" t="s">
        <v>454</v>
      </c>
      <c r="K145" s="462"/>
    </row>
    <row r="146" spans="1:11" s="122" customFormat="1" ht="12" hidden="1" outlineLevel="1" x14ac:dyDescent="0.3">
      <c r="A146" s="450"/>
      <c r="B146" s="450"/>
      <c r="C146" s="450"/>
      <c r="D146" s="450"/>
      <c r="E146" s="450"/>
      <c r="F146" s="123" t="s">
        <v>455</v>
      </c>
      <c r="G146" s="123" t="s">
        <v>456</v>
      </c>
      <c r="H146" s="464"/>
      <c r="I146" s="450"/>
      <c r="J146" s="123" t="s">
        <v>455</v>
      </c>
      <c r="K146" s="124" t="s">
        <v>457</v>
      </c>
    </row>
    <row r="147" spans="1:11" s="131" customFormat="1" hidden="1" outlineLevel="1" x14ac:dyDescent="0.25">
      <c r="A147" s="125" t="s">
        <v>519</v>
      </c>
      <c r="B147" s="126" t="s">
        <v>21</v>
      </c>
      <c r="C147" s="127" t="s">
        <v>520</v>
      </c>
      <c r="D147" s="126" t="s">
        <v>51</v>
      </c>
      <c r="E147" s="128">
        <v>7.8</v>
      </c>
      <c r="F147" s="129">
        <v>180</v>
      </c>
      <c r="G147" s="130">
        <v>11.16</v>
      </c>
      <c r="H147" s="128">
        <v>87.05</v>
      </c>
      <c r="I147" s="130">
        <v>1</v>
      </c>
      <c r="J147" s="128">
        <v>1404</v>
      </c>
      <c r="K147" s="128">
        <v>87.05</v>
      </c>
    </row>
    <row r="148" spans="1:11" s="131" customFormat="1" hidden="1" outlineLevel="1" x14ac:dyDescent="0.25">
      <c r="A148" s="125" t="s">
        <v>521</v>
      </c>
      <c r="B148" s="126" t="s">
        <v>25</v>
      </c>
      <c r="C148" s="127" t="s">
        <v>53</v>
      </c>
      <c r="D148" s="126" t="s">
        <v>51</v>
      </c>
      <c r="E148" s="128">
        <v>13.49</v>
      </c>
      <c r="F148" s="129">
        <v>18.13</v>
      </c>
      <c r="G148" s="130">
        <v>1.1240600000000001</v>
      </c>
      <c r="H148" s="128">
        <v>15.16</v>
      </c>
      <c r="I148" s="130">
        <v>1</v>
      </c>
      <c r="J148" s="128">
        <v>244.51</v>
      </c>
      <c r="K148" s="128">
        <v>15.16</v>
      </c>
    </row>
    <row r="149" spans="1:11" s="138" customFormat="1" hidden="1" outlineLevel="1" x14ac:dyDescent="0.25">
      <c r="A149" s="132" t="s">
        <v>522</v>
      </c>
      <c r="B149" s="133" t="s">
        <v>523</v>
      </c>
      <c r="C149" s="134" t="s">
        <v>117</v>
      </c>
      <c r="D149" s="133" t="s">
        <v>56</v>
      </c>
      <c r="E149" s="135">
        <v>0.5</v>
      </c>
      <c r="F149" s="136">
        <v>48</v>
      </c>
      <c r="G149" s="137">
        <v>2.976</v>
      </c>
      <c r="H149" s="135">
        <v>1.49</v>
      </c>
      <c r="I149" s="137">
        <v>1</v>
      </c>
      <c r="J149" s="135">
        <v>24</v>
      </c>
      <c r="K149" s="135">
        <v>1.49</v>
      </c>
    </row>
    <row r="150" spans="1:11" s="138" customFormat="1" hidden="1" outlineLevel="1" x14ac:dyDescent="0.25">
      <c r="A150" s="132" t="s">
        <v>524</v>
      </c>
      <c r="B150" s="133" t="s">
        <v>525</v>
      </c>
      <c r="C150" s="134" t="s">
        <v>119</v>
      </c>
      <c r="D150" s="133" t="s">
        <v>56</v>
      </c>
      <c r="E150" s="135">
        <v>86.4</v>
      </c>
      <c r="F150" s="136">
        <v>18</v>
      </c>
      <c r="G150" s="137">
        <v>1.1160000000000001</v>
      </c>
      <c r="H150" s="135">
        <v>96.42</v>
      </c>
      <c r="I150" s="137">
        <v>1</v>
      </c>
      <c r="J150" s="135">
        <v>1555.2</v>
      </c>
      <c r="K150" s="135">
        <v>96.42</v>
      </c>
    </row>
    <row r="151" spans="1:11" s="138" customFormat="1" hidden="1" outlineLevel="1" x14ac:dyDescent="0.25">
      <c r="A151" s="132" t="s">
        <v>526</v>
      </c>
      <c r="B151" s="133" t="s">
        <v>495</v>
      </c>
      <c r="C151" s="134" t="s">
        <v>89</v>
      </c>
      <c r="D151" s="133" t="s">
        <v>56</v>
      </c>
      <c r="E151" s="135">
        <v>65.709999999999994</v>
      </c>
      <c r="F151" s="136">
        <v>0.13</v>
      </c>
      <c r="G151" s="137">
        <v>8.0599999999999995E-3</v>
      </c>
      <c r="H151" s="135">
        <v>0.53</v>
      </c>
      <c r="I151" s="137">
        <v>1</v>
      </c>
      <c r="J151" s="135">
        <v>8.5399999999999991</v>
      </c>
      <c r="K151" s="135">
        <v>0.53</v>
      </c>
    </row>
    <row r="152" spans="1:11" s="145" customFormat="1" hidden="1" outlineLevel="1" x14ac:dyDescent="0.25">
      <c r="A152" s="139" t="s">
        <v>527</v>
      </c>
      <c r="B152" s="140" t="s">
        <v>470</v>
      </c>
      <c r="C152" s="141" t="s">
        <v>64</v>
      </c>
      <c r="D152" s="140" t="s">
        <v>65</v>
      </c>
      <c r="E152" s="142">
        <v>2.44</v>
      </c>
      <c r="F152" s="143">
        <v>0.2</v>
      </c>
      <c r="G152" s="144">
        <v>1.24E-2</v>
      </c>
      <c r="H152" s="142">
        <v>0.03</v>
      </c>
      <c r="I152" s="144">
        <v>1</v>
      </c>
      <c r="J152" s="142">
        <v>0.49</v>
      </c>
      <c r="K152" s="142">
        <v>0.03</v>
      </c>
    </row>
    <row r="153" spans="1:11" s="157" customFormat="1" hidden="1" outlineLevel="1" x14ac:dyDescent="0.25">
      <c r="A153" s="151" t="s">
        <v>528</v>
      </c>
      <c r="B153" s="152" t="s">
        <v>529</v>
      </c>
      <c r="C153" s="153" t="s">
        <v>123</v>
      </c>
      <c r="D153" s="152" t="s">
        <v>65</v>
      </c>
      <c r="E153" s="154" t="s">
        <v>475</v>
      </c>
      <c r="F153" s="155">
        <v>102</v>
      </c>
      <c r="G153" s="156">
        <v>6.3239999999999998</v>
      </c>
      <c r="H153" s="154" t="s">
        <v>475</v>
      </c>
      <c r="I153" s="156">
        <v>1</v>
      </c>
      <c r="J153" s="154" t="s">
        <v>475</v>
      </c>
      <c r="K153" s="154" t="s">
        <v>475</v>
      </c>
    </row>
    <row r="154" spans="1:11" s="145" customFormat="1" hidden="1" outlineLevel="1" x14ac:dyDescent="0.25">
      <c r="A154" s="139" t="s">
        <v>530</v>
      </c>
      <c r="B154" s="140" t="s">
        <v>531</v>
      </c>
      <c r="C154" s="141" t="s">
        <v>125</v>
      </c>
      <c r="D154" s="140" t="s">
        <v>98</v>
      </c>
      <c r="E154" s="142">
        <v>3.62</v>
      </c>
      <c r="F154" s="143">
        <v>250</v>
      </c>
      <c r="G154" s="144">
        <v>15.5</v>
      </c>
      <c r="H154" s="142">
        <v>56.11</v>
      </c>
      <c r="I154" s="144">
        <v>1</v>
      </c>
      <c r="J154" s="142">
        <v>905</v>
      </c>
      <c r="K154" s="142">
        <v>56.11</v>
      </c>
    </row>
    <row r="155" spans="1:11" s="122" customFormat="1" ht="12" collapsed="1" x14ac:dyDescent="0.3">
      <c r="A155" s="146"/>
      <c r="B155" s="147"/>
      <c r="C155" s="148" t="s">
        <v>532</v>
      </c>
      <c r="D155" s="147"/>
      <c r="E155" s="149">
        <v>1730.94</v>
      </c>
      <c r="F155" s="149"/>
      <c r="G155" s="150">
        <v>107</v>
      </c>
      <c r="H155" s="150"/>
      <c r="I155" s="150"/>
      <c r="J155" s="149"/>
      <c r="K155" s="150"/>
    </row>
    <row r="156" spans="1:11" s="122" customFormat="1" ht="12" x14ac:dyDescent="0.3">
      <c r="A156" s="146"/>
      <c r="B156" s="147"/>
      <c r="C156" s="148" t="s">
        <v>533</v>
      </c>
      <c r="D156" s="147"/>
      <c r="E156" s="149">
        <v>1071.53</v>
      </c>
      <c r="F156" s="149"/>
      <c r="G156" s="150">
        <v>66</v>
      </c>
      <c r="H156" s="150"/>
      <c r="I156" s="150"/>
      <c r="J156" s="149"/>
      <c r="K156" s="150"/>
    </row>
    <row r="157" spans="1:11" s="122" customFormat="1" ht="12" x14ac:dyDescent="0.3">
      <c r="A157" s="146"/>
      <c r="B157" s="147"/>
      <c r="C157" s="148" t="s">
        <v>473</v>
      </c>
      <c r="D157" s="147"/>
      <c r="E157" s="149"/>
      <c r="F157" s="149"/>
      <c r="G157" s="150">
        <v>415</v>
      </c>
      <c r="H157" s="150"/>
      <c r="I157" s="150"/>
      <c r="J157" s="149"/>
      <c r="K157" s="150"/>
    </row>
    <row r="158" spans="1:11" s="57" customFormat="1" ht="66" x14ac:dyDescent="0.2">
      <c r="A158" s="52" t="s">
        <v>197</v>
      </c>
      <c r="B158" s="54" t="s">
        <v>534</v>
      </c>
      <c r="C158" s="89" t="s">
        <v>127</v>
      </c>
      <c r="D158" s="90">
        <v>6.2930000000000001</v>
      </c>
      <c r="E158" s="91">
        <v>600</v>
      </c>
      <c r="F158" s="91" t="s">
        <v>475</v>
      </c>
      <c r="G158" s="92">
        <v>3776</v>
      </c>
      <c r="H158" s="92" t="s">
        <v>475</v>
      </c>
      <c r="I158" s="93" t="s">
        <v>475</v>
      </c>
      <c r="J158" s="91" t="s">
        <v>475</v>
      </c>
      <c r="K158" s="93" t="s">
        <v>475</v>
      </c>
    </row>
    <row r="159" spans="1:11" s="57" customFormat="1" x14ac:dyDescent="0.25">
      <c r="A159" s="94"/>
      <c r="B159" s="95"/>
      <c r="C159" s="96"/>
      <c r="D159" s="97" t="s">
        <v>65</v>
      </c>
      <c r="E159" s="98" t="s">
        <v>475</v>
      </c>
      <c r="F159" s="98" t="s">
        <v>475</v>
      </c>
      <c r="G159" s="99"/>
      <c r="H159" s="99"/>
      <c r="I159" s="99" t="s">
        <v>475</v>
      </c>
      <c r="J159" s="98" t="s">
        <v>475</v>
      </c>
      <c r="K159" s="99" t="s">
        <v>475</v>
      </c>
    </row>
    <row r="160" spans="1:11" s="57" customFormat="1" ht="18" hidden="1" outlineLevel="1" x14ac:dyDescent="0.3">
      <c r="A160" s="100"/>
      <c r="B160" s="101"/>
      <c r="C160" s="102" t="s">
        <v>437</v>
      </c>
      <c r="D160" s="103" t="s">
        <v>438</v>
      </c>
      <c r="E160" s="103" t="s">
        <v>439</v>
      </c>
      <c r="F160" s="103" t="s">
        <v>440</v>
      </c>
      <c r="G160" s="103" t="s">
        <v>441</v>
      </c>
      <c r="H160" s="103" t="s">
        <v>442</v>
      </c>
      <c r="I160" s="458" t="s">
        <v>443</v>
      </c>
      <c r="J160" s="459"/>
      <c r="K160" s="460"/>
    </row>
    <row r="161" spans="1:11" s="57" customFormat="1" hidden="1" outlineLevel="1" x14ac:dyDescent="0.3">
      <c r="A161" s="104"/>
      <c r="B161" s="101"/>
      <c r="C161" s="105" t="s">
        <v>476</v>
      </c>
      <c r="D161" s="106">
        <v>600</v>
      </c>
      <c r="E161" s="107">
        <v>1</v>
      </c>
      <c r="F161" s="108">
        <v>600</v>
      </c>
      <c r="G161" s="109">
        <v>1</v>
      </c>
      <c r="H161" s="108">
        <v>600</v>
      </c>
      <c r="I161" s="108"/>
      <c r="J161" s="108"/>
      <c r="K161" s="108">
        <v>3776</v>
      </c>
    </row>
    <row r="162" spans="1:11" s="57" customFormat="1" ht="52.8" collapsed="1" x14ac:dyDescent="0.2">
      <c r="A162" s="52" t="s">
        <v>214</v>
      </c>
      <c r="B162" s="54" t="s">
        <v>535</v>
      </c>
      <c r="C162" s="89" t="s">
        <v>129</v>
      </c>
      <c r="D162" s="90">
        <v>0.124</v>
      </c>
      <c r="E162" s="91">
        <v>429.97</v>
      </c>
      <c r="F162" s="91">
        <v>32.380000000000003</v>
      </c>
      <c r="G162" s="92">
        <v>53</v>
      </c>
      <c r="H162" s="92">
        <v>14</v>
      </c>
      <c r="I162" s="93">
        <v>4</v>
      </c>
      <c r="J162" s="91">
        <v>12.64</v>
      </c>
      <c r="K162" s="93">
        <v>2</v>
      </c>
    </row>
    <row r="163" spans="1:11" s="57" customFormat="1" x14ac:dyDescent="0.25">
      <c r="A163" s="94"/>
      <c r="B163" s="95"/>
      <c r="C163" s="96"/>
      <c r="D163" s="97" t="s">
        <v>130</v>
      </c>
      <c r="E163" s="98">
        <v>111.99</v>
      </c>
      <c r="F163" s="98">
        <v>4.71</v>
      </c>
      <c r="G163" s="99"/>
      <c r="H163" s="99"/>
      <c r="I163" s="99">
        <v>1</v>
      </c>
      <c r="J163" s="98">
        <v>0.38</v>
      </c>
      <c r="K163" s="99" t="s">
        <v>475</v>
      </c>
    </row>
    <row r="164" spans="1:11" s="57" customFormat="1" ht="18" hidden="1" outlineLevel="1" x14ac:dyDescent="0.3">
      <c r="A164" s="100"/>
      <c r="B164" s="101"/>
      <c r="C164" s="102" t="s">
        <v>437</v>
      </c>
      <c r="D164" s="103" t="s">
        <v>438</v>
      </c>
      <c r="E164" s="103" t="s">
        <v>439</v>
      </c>
      <c r="F164" s="103" t="s">
        <v>440</v>
      </c>
      <c r="G164" s="103" t="s">
        <v>441</v>
      </c>
      <c r="H164" s="103" t="s">
        <v>442</v>
      </c>
      <c r="I164" s="458" t="s">
        <v>443</v>
      </c>
      <c r="J164" s="459"/>
      <c r="K164" s="460"/>
    </row>
    <row r="165" spans="1:11" s="57" customFormat="1" hidden="1" outlineLevel="1" x14ac:dyDescent="0.3">
      <c r="A165" s="104"/>
      <c r="B165" s="101"/>
      <c r="C165" s="105" t="s">
        <v>536</v>
      </c>
      <c r="D165" s="106">
        <v>111.99</v>
      </c>
      <c r="E165" s="107">
        <v>1</v>
      </c>
      <c r="F165" s="108">
        <v>111.99</v>
      </c>
      <c r="G165" s="109">
        <v>1</v>
      </c>
      <c r="H165" s="108">
        <v>111.99</v>
      </c>
      <c r="I165" s="108">
        <v>14</v>
      </c>
      <c r="J165" s="108"/>
      <c r="K165" s="108"/>
    </row>
    <row r="166" spans="1:11" s="57" customFormat="1" hidden="1" outlineLevel="1" x14ac:dyDescent="0.3">
      <c r="A166" s="104"/>
      <c r="B166" s="101"/>
      <c r="C166" s="105" t="s">
        <v>445</v>
      </c>
      <c r="D166" s="106">
        <v>32.380000000000003</v>
      </c>
      <c r="E166" s="107">
        <v>1</v>
      </c>
      <c r="F166" s="108">
        <v>32.380000000000003</v>
      </c>
      <c r="G166" s="109">
        <v>1</v>
      </c>
      <c r="H166" s="108">
        <v>32.380000000000003</v>
      </c>
      <c r="I166" s="108"/>
      <c r="J166" s="108">
        <v>4</v>
      </c>
      <c r="K166" s="108"/>
    </row>
    <row r="167" spans="1:11" s="57" customFormat="1" hidden="1" outlineLevel="2" x14ac:dyDescent="0.3">
      <c r="A167" s="110"/>
      <c r="B167" s="111"/>
      <c r="C167" s="112" t="s">
        <v>446</v>
      </c>
      <c r="D167" s="113">
        <v>27.67</v>
      </c>
      <c r="E167" s="114">
        <v>1</v>
      </c>
      <c r="F167" s="115">
        <v>27.67</v>
      </c>
      <c r="G167" s="116">
        <v>1</v>
      </c>
      <c r="H167" s="115">
        <v>27.67</v>
      </c>
      <c r="I167" s="115"/>
      <c r="J167" s="115">
        <v>3</v>
      </c>
      <c r="K167" s="115"/>
    </row>
    <row r="168" spans="1:11" s="57" customFormat="1" hidden="1" outlineLevel="2" x14ac:dyDescent="0.3">
      <c r="A168" s="110"/>
      <c r="B168" s="111"/>
      <c r="C168" s="112" t="s">
        <v>447</v>
      </c>
      <c r="D168" s="113">
        <v>4.71</v>
      </c>
      <c r="E168" s="114">
        <v>1</v>
      </c>
      <c r="F168" s="115">
        <v>4.71</v>
      </c>
      <c r="G168" s="116">
        <v>1</v>
      </c>
      <c r="H168" s="115">
        <v>4.71</v>
      </c>
      <c r="I168" s="115"/>
      <c r="J168" s="115">
        <v>1</v>
      </c>
      <c r="K168" s="115"/>
    </row>
    <row r="169" spans="1:11" s="57" customFormat="1" hidden="1" outlineLevel="1" x14ac:dyDescent="0.3">
      <c r="A169" s="104"/>
      <c r="B169" s="101"/>
      <c r="C169" s="105" t="s">
        <v>448</v>
      </c>
      <c r="D169" s="106">
        <v>285.60000000000002</v>
      </c>
      <c r="E169" s="107">
        <v>1</v>
      </c>
      <c r="F169" s="108">
        <v>285.60000000000002</v>
      </c>
      <c r="G169" s="109">
        <v>1</v>
      </c>
      <c r="H169" s="108">
        <v>285.60000000000002</v>
      </c>
      <c r="I169" s="108"/>
      <c r="J169" s="108"/>
      <c r="K169" s="108">
        <v>35</v>
      </c>
    </row>
    <row r="170" spans="1:11" s="122" customFormat="1" ht="12" collapsed="1" x14ac:dyDescent="0.3">
      <c r="A170" s="117"/>
      <c r="B170" s="118"/>
      <c r="C170" s="119"/>
      <c r="D170" s="118"/>
      <c r="E170" s="120"/>
      <c r="F170" s="120"/>
      <c r="G170" s="121"/>
      <c r="H170" s="121"/>
      <c r="I170" s="121"/>
      <c r="J170" s="120"/>
      <c r="K170" s="121"/>
    </row>
    <row r="171" spans="1:11" s="122" customFormat="1" ht="12" hidden="1" outlineLevel="1" x14ac:dyDescent="0.3">
      <c r="A171" s="449" t="s">
        <v>449</v>
      </c>
      <c r="B171" s="449" t="s">
        <v>450</v>
      </c>
      <c r="C171" s="449" t="s">
        <v>451</v>
      </c>
      <c r="D171" s="449" t="s">
        <v>452</v>
      </c>
      <c r="E171" s="449" t="s">
        <v>423</v>
      </c>
      <c r="F171" s="461" t="s">
        <v>43</v>
      </c>
      <c r="G171" s="462"/>
      <c r="H171" s="463" t="s">
        <v>453</v>
      </c>
      <c r="I171" s="449" t="s">
        <v>441</v>
      </c>
      <c r="J171" s="461" t="s">
        <v>454</v>
      </c>
      <c r="K171" s="462"/>
    </row>
    <row r="172" spans="1:11" s="122" customFormat="1" ht="12" hidden="1" outlineLevel="1" x14ac:dyDescent="0.3">
      <c r="A172" s="450"/>
      <c r="B172" s="450"/>
      <c r="C172" s="450"/>
      <c r="D172" s="450"/>
      <c r="E172" s="450"/>
      <c r="F172" s="123" t="s">
        <v>455</v>
      </c>
      <c r="G172" s="123" t="s">
        <v>456</v>
      </c>
      <c r="H172" s="464"/>
      <c r="I172" s="450"/>
      <c r="J172" s="123" t="s">
        <v>455</v>
      </c>
      <c r="K172" s="124" t="s">
        <v>457</v>
      </c>
    </row>
    <row r="173" spans="1:11" s="131" customFormat="1" hidden="1" outlineLevel="1" x14ac:dyDescent="0.25">
      <c r="A173" s="125" t="s">
        <v>537</v>
      </c>
      <c r="B173" s="126" t="s">
        <v>21</v>
      </c>
      <c r="C173" s="127" t="s">
        <v>538</v>
      </c>
      <c r="D173" s="126" t="s">
        <v>51</v>
      </c>
      <c r="E173" s="128">
        <v>8.86</v>
      </c>
      <c r="F173" s="129">
        <v>12.64</v>
      </c>
      <c r="G173" s="130">
        <v>1.5673600000000001</v>
      </c>
      <c r="H173" s="128">
        <v>13.89</v>
      </c>
      <c r="I173" s="130">
        <v>1</v>
      </c>
      <c r="J173" s="128">
        <v>111.99</v>
      </c>
      <c r="K173" s="128">
        <v>13.89</v>
      </c>
    </row>
    <row r="174" spans="1:11" s="131" customFormat="1" hidden="1" outlineLevel="1" x14ac:dyDescent="0.25">
      <c r="A174" s="125" t="s">
        <v>539</v>
      </c>
      <c r="B174" s="126" t="s">
        <v>25</v>
      </c>
      <c r="C174" s="127" t="s">
        <v>53</v>
      </c>
      <c r="D174" s="126" t="s">
        <v>51</v>
      </c>
      <c r="E174" s="128">
        <v>12.39</v>
      </c>
      <c r="F174" s="129">
        <v>0.38</v>
      </c>
      <c r="G174" s="130">
        <v>4.7120000000000002E-2</v>
      </c>
      <c r="H174" s="128">
        <v>0.57999999999999996</v>
      </c>
      <c r="I174" s="130">
        <v>1</v>
      </c>
      <c r="J174" s="128">
        <v>4.71</v>
      </c>
      <c r="K174" s="128">
        <v>0.57999999999999996</v>
      </c>
    </row>
    <row r="175" spans="1:11" s="138" customFormat="1" hidden="1" outlineLevel="1" x14ac:dyDescent="0.25">
      <c r="A175" s="132" t="s">
        <v>540</v>
      </c>
      <c r="B175" s="133" t="s">
        <v>492</v>
      </c>
      <c r="C175" s="134" t="s">
        <v>86</v>
      </c>
      <c r="D175" s="133" t="s">
        <v>56</v>
      </c>
      <c r="E175" s="135">
        <v>111.99</v>
      </c>
      <c r="F175" s="136">
        <v>0.16</v>
      </c>
      <c r="G175" s="137">
        <v>1.984E-2</v>
      </c>
      <c r="H175" s="135">
        <v>2.2200000000000002</v>
      </c>
      <c r="I175" s="137">
        <v>1</v>
      </c>
      <c r="J175" s="135">
        <v>17.920000000000002</v>
      </c>
      <c r="K175" s="135">
        <v>2.2200000000000002</v>
      </c>
    </row>
    <row r="176" spans="1:11" s="138" customFormat="1" hidden="1" outlineLevel="1" x14ac:dyDescent="0.25">
      <c r="A176" s="132" t="s">
        <v>541</v>
      </c>
      <c r="B176" s="133" t="s">
        <v>495</v>
      </c>
      <c r="C176" s="134" t="s">
        <v>89</v>
      </c>
      <c r="D176" s="133" t="s">
        <v>56</v>
      </c>
      <c r="E176" s="135">
        <v>65.709999999999994</v>
      </c>
      <c r="F176" s="136">
        <v>0.22</v>
      </c>
      <c r="G176" s="137">
        <v>2.7279999999999999E-2</v>
      </c>
      <c r="H176" s="135">
        <v>1.79</v>
      </c>
      <c r="I176" s="137">
        <v>1</v>
      </c>
      <c r="J176" s="135">
        <v>14.46</v>
      </c>
      <c r="K176" s="135">
        <v>1.79</v>
      </c>
    </row>
    <row r="177" spans="1:11" s="145" customFormat="1" hidden="1" outlineLevel="1" x14ac:dyDescent="0.25">
      <c r="A177" s="139" t="s">
        <v>542</v>
      </c>
      <c r="B177" s="140" t="s">
        <v>543</v>
      </c>
      <c r="C177" s="141" t="s">
        <v>137</v>
      </c>
      <c r="D177" s="140" t="s">
        <v>130</v>
      </c>
      <c r="E177" s="142">
        <v>10200</v>
      </c>
      <c r="F177" s="143">
        <v>2.8000000000000001E-2</v>
      </c>
      <c r="G177" s="144">
        <v>3.4719999999999998E-3</v>
      </c>
      <c r="H177" s="142">
        <v>35.409999999999997</v>
      </c>
      <c r="I177" s="144">
        <v>1</v>
      </c>
      <c r="J177" s="142">
        <v>285.60000000000002</v>
      </c>
      <c r="K177" s="142">
        <v>35.409999999999997</v>
      </c>
    </row>
    <row r="178" spans="1:11" s="157" customFormat="1" hidden="1" outlineLevel="1" x14ac:dyDescent="0.25">
      <c r="A178" s="151" t="s">
        <v>544</v>
      </c>
      <c r="B178" s="152" t="s">
        <v>545</v>
      </c>
      <c r="C178" s="153" t="s">
        <v>139</v>
      </c>
      <c r="D178" s="152" t="s">
        <v>130</v>
      </c>
      <c r="E178" s="154" t="s">
        <v>475</v>
      </c>
      <c r="F178" s="155">
        <v>1</v>
      </c>
      <c r="G178" s="156">
        <v>0.124</v>
      </c>
      <c r="H178" s="154" t="s">
        <v>475</v>
      </c>
      <c r="I178" s="156">
        <v>1</v>
      </c>
      <c r="J178" s="154" t="s">
        <v>475</v>
      </c>
      <c r="K178" s="154" t="s">
        <v>475</v>
      </c>
    </row>
    <row r="179" spans="1:11" s="122" customFormat="1" ht="12" collapsed="1" x14ac:dyDescent="0.3">
      <c r="A179" s="146"/>
      <c r="B179" s="147"/>
      <c r="C179" s="148" t="s">
        <v>532</v>
      </c>
      <c r="D179" s="147"/>
      <c r="E179" s="149">
        <v>122.53</v>
      </c>
      <c r="F179" s="149"/>
      <c r="G179" s="150">
        <v>15</v>
      </c>
      <c r="H179" s="150"/>
      <c r="I179" s="150"/>
      <c r="J179" s="149"/>
      <c r="K179" s="150"/>
    </row>
    <row r="180" spans="1:11" s="122" customFormat="1" ht="12" x14ac:dyDescent="0.3">
      <c r="A180" s="146"/>
      <c r="B180" s="147"/>
      <c r="C180" s="148" t="s">
        <v>533</v>
      </c>
      <c r="D180" s="147"/>
      <c r="E180" s="149">
        <v>75.86</v>
      </c>
      <c r="F180" s="149"/>
      <c r="G180" s="150">
        <v>9</v>
      </c>
      <c r="H180" s="150"/>
      <c r="I180" s="150"/>
      <c r="J180" s="149"/>
      <c r="K180" s="150"/>
    </row>
    <row r="181" spans="1:11" s="122" customFormat="1" ht="12" x14ac:dyDescent="0.3">
      <c r="A181" s="146"/>
      <c r="B181" s="147"/>
      <c r="C181" s="148" t="s">
        <v>473</v>
      </c>
      <c r="D181" s="147"/>
      <c r="E181" s="149"/>
      <c r="F181" s="149"/>
      <c r="G181" s="150">
        <v>77</v>
      </c>
      <c r="H181" s="150"/>
      <c r="I181" s="150"/>
      <c r="J181" s="149"/>
      <c r="K181" s="150"/>
    </row>
    <row r="182" spans="1:11" s="57" customFormat="1" ht="66" x14ac:dyDescent="0.2">
      <c r="A182" s="52" t="s">
        <v>241</v>
      </c>
      <c r="B182" s="54" t="s">
        <v>546</v>
      </c>
      <c r="C182" s="89" t="s">
        <v>141</v>
      </c>
      <c r="D182" s="90">
        <v>0.124</v>
      </c>
      <c r="E182" s="91">
        <v>8780.09</v>
      </c>
      <c r="F182" s="91" t="s">
        <v>475</v>
      </c>
      <c r="G182" s="92">
        <v>1089</v>
      </c>
      <c r="H182" s="92" t="s">
        <v>475</v>
      </c>
      <c r="I182" s="93" t="s">
        <v>475</v>
      </c>
      <c r="J182" s="91" t="s">
        <v>475</v>
      </c>
      <c r="K182" s="93" t="s">
        <v>475</v>
      </c>
    </row>
    <row r="183" spans="1:11" s="57" customFormat="1" x14ac:dyDescent="0.25">
      <c r="A183" s="94"/>
      <c r="B183" s="95"/>
      <c r="C183" s="96"/>
      <c r="D183" s="97" t="s">
        <v>130</v>
      </c>
      <c r="E183" s="98" t="s">
        <v>475</v>
      </c>
      <c r="F183" s="98" t="s">
        <v>475</v>
      </c>
      <c r="G183" s="99"/>
      <c r="H183" s="99"/>
      <c r="I183" s="99" t="s">
        <v>475</v>
      </c>
      <c r="J183" s="98" t="s">
        <v>475</v>
      </c>
      <c r="K183" s="99" t="s">
        <v>475</v>
      </c>
    </row>
    <row r="184" spans="1:11" s="57" customFormat="1" ht="18" hidden="1" outlineLevel="1" x14ac:dyDescent="0.3">
      <c r="A184" s="100"/>
      <c r="B184" s="101"/>
      <c r="C184" s="102" t="s">
        <v>437</v>
      </c>
      <c r="D184" s="103" t="s">
        <v>438</v>
      </c>
      <c r="E184" s="103" t="s">
        <v>439</v>
      </c>
      <c r="F184" s="103" t="s">
        <v>440</v>
      </c>
      <c r="G184" s="103" t="s">
        <v>441</v>
      </c>
      <c r="H184" s="103" t="s">
        <v>442</v>
      </c>
      <c r="I184" s="458" t="s">
        <v>443</v>
      </c>
      <c r="J184" s="459"/>
      <c r="K184" s="460"/>
    </row>
    <row r="185" spans="1:11" s="57" customFormat="1" hidden="1" outlineLevel="1" x14ac:dyDescent="0.3">
      <c r="A185" s="104"/>
      <c r="B185" s="101"/>
      <c r="C185" s="105" t="s">
        <v>476</v>
      </c>
      <c r="D185" s="106">
        <v>8780.09</v>
      </c>
      <c r="E185" s="107">
        <v>1</v>
      </c>
      <c r="F185" s="108">
        <v>8780.09</v>
      </c>
      <c r="G185" s="109">
        <v>1</v>
      </c>
      <c r="H185" s="108">
        <v>8780.09</v>
      </c>
      <c r="I185" s="108"/>
      <c r="J185" s="108"/>
      <c r="K185" s="108">
        <v>1089</v>
      </c>
    </row>
    <row r="186" spans="1:11" s="57" customFormat="1" ht="52.8" collapsed="1" x14ac:dyDescent="0.2">
      <c r="A186" s="52" t="s">
        <v>286</v>
      </c>
      <c r="B186" s="54" t="s">
        <v>547</v>
      </c>
      <c r="C186" s="89" t="s">
        <v>143</v>
      </c>
      <c r="D186" s="90">
        <v>0.62</v>
      </c>
      <c r="E186" s="91">
        <v>1009.46</v>
      </c>
      <c r="F186" s="91">
        <v>45.42</v>
      </c>
      <c r="G186" s="92">
        <v>626</v>
      </c>
      <c r="H186" s="92">
        <v>247</v>
      </c>
      <c r="I186" s="93">
        <v>28</v>
      </c>
      <c r="J186" s="91">
        <v>47.06</v>
      </c>
      <c r="K186" s="93">
        <v>29</v>
      </c>
    </row>
    <row r="187" spans="1:11" s="57" customFormat="1" x14ac:dyDescent="0.25">
      <c r="A187" s="94"/>
      <c r="B187" s="95"/>
      <c r="C187" s="96"/>
      <c r="D187" s="97" t="s">
        <v>81</v>
      </c>
      <c r="E187" s="98">
        <v>398.13</v>
      </c>
      <c r="F187" s="98">
        <v>10.89</v>
      </c>
      <c r="G187" s="99"/>
      <c r="H187" s="99"/>
      <c r="I187" s="99">
        <v>7</v>
      </c>
      <c r="J187" s="98">
        <v>0.88</v>
      </c>
      <c r="K187" s="99">
        <v>1</v>
      </c>
    </row>
    <row r="188" spans="1:11" s="57" customFormat="1" ht="18" hidden="1" outlineLevel="1" x14ac:dyDescent="0.3">
      <c r="A188" s="100"/>
      <c r="B188" s="101"/>
      <c r="C188" s="102" t="s">
        <v>437</v>
      </c>
      <c r="D188" s="103" t="s">
        <v>438</v>
      </c>
      <c r="E188" s="103" t="s">
        <v>439</v>
      </c>
      <c r="F188" s="103" t="s">
        <v>440</v>
      </c>
      <c r="G188" s="103" t="s">
        <v>441</v>
      </c>
      <c r="H188" s="103" t="s">
        <v>442</v>
      </c>
      <c r="I188" s="458" t="s">
        <v>443</v>
      </c>
      <c r="J188" s="459"/>
      <c r="K188" s="460"/>
    </row>
    <row r="189" spans="1:11" s="57" customFormat="1" hidden="1" outlineLevel="1" x14ac:dyDescent="0.3">
      <c r="A189" s="104"/>
      <c r="B189" s="101"/>
      <c r="C189" s="105" t="s">
        <v>548</v>
      </c>
      <c r="D189" s="106">
        <v>398.13</v>
      </c>
      <c r="E189" s="107">
        <v>1</v>
      </c>
      <c r="F189" s="108">
        <v>398.13</v>
      </c>
      <c r="G189" s="109">
        <v>1</v>
      </c>
      <c r="H189" s="108">
        <v>398.13</v>
      </c>
      <c r="I189" s="108">
        <v>247</v>
      </c>
      <c r="J189" s="108"/>
      <c r="K189" s="108"/>
    </row>
    <row r="190" spans="1:11" s="57" customFormat="1" hidden="1" outlineLevel="1" x14ac:dyDescent="0.3">
      <c r="A190" s="104"/>
      <c r="B190" s="101"/>
      <c r="C190" s="105" t="s">
        <v>445</v>
      </c>
      <c r="D190" s="106">
        <v>45.42</v>
      </c>
      <c r="E190" s="107">
        <v>1</v>
      </c>
      <c r="F190" s="108">
        <v>45.42</v>
      </c>
      <c r="G190" s="109">
        <v>1</v>
      </c>
      <c r="H190" s="108">
        <v>45.42</v>
      </c>
      <c r="I190" s="108"/>
      <c r="J190" s="108">
        <v>28</v>
      </c>
      <c r="K190" s="108"/>
    </row>
    <row r="191" spans="1:11" s="57" customFormat="1" hidden="1" outlineLevel="2" x14ac:dyDescent="0.3">
      <c r="A191" s="110"/>
      <c r="B191" s="111"/>
      <c r="C191" s="112" t="s">
        <v>446</v>
      </c>
      <c r="D191" s="113">
        <v>34.53</v>
      </c>
      <c r="E191" s="114">
        <v>1</v>
      </c>
      <c r="F191" s="115">
        <v>34.53</v>
      </c>
      <c r="G191" s="116">
        <v>1</v>
      </c>
      <c r="H191" s="115">
        <v>34.53</v>
      </c>
      <c r="I191" s="115"/>
      <c r="J191" s="115">
        <v>21</v>
      </c>
      <c r="K191" s="115"/>
    </row>
    <row r="192" spans="1:11" s="57" customFormat="1" hidden="1" outlineLevel="2" x14ac:dyDescent="0.3">
      <c r="A192" s="110"/>
      <c r="B192" s="111"/>
      <c r="C192" s="112" t="s">
        <v>447</v>
      </c>
      <c r="D192" s="113">
        <v>10.89</v>
      </c>
      <c r="E192" s="114">
        <v>1</v>
      </c>
      <c r="F192" s="115">
        <v>10.89</v>
      </c>
      <c r="G192" s="116">
        <v>1</v>
      </c>
      <c r="H192" s="115">
        <v>10.89</v>
      </c>
      <c r="I192" s="115"/>
      <c r="J192" s="115">
        <v>7</v>
      </c>
      <c r="K192" s="115"/>
    </row>
    <row r="193" spans="1:11" s="57" customFormat="1" hidden="1" outlineLevel="1" x14ac:dyDescent="0.3">
      <c r="A193" s="104"/>
      <c r="B193" s="101"/>
      <c r="C193" s="105" t="s">
        <v>448</v>
      </c>
      <c r="D193" s="106">
        <v>565.91</v>
      </c>
      <c r="E193" s="107">
        <v>1</v>
      </c>
      <c r="F193" s="108">
        <v>565.91</v>
      </c>
      <c r="G193" s="109">
        <v>1</v>
      </c>
      <c r="H193" s="108">
        <v>565.91</v>
      </c>
      <c r="I193" s="108"/>
      <c r="J193" s="108"/>
      <c r="K193" s="108">
        <v>351</v>
      </c>
    </row>
    <row r="194" spans="1:11" s="122" customFormat="1" ht="12" collapsed="1" x14ac:dyDescent="0.3">
      <c r="A194" s="117"/>
      <c r="B194" s="118"/>
      <c r="C194" s="119"/>
      <c r="D194" s="118"/>
      <c r="E194" s="120"/>
      <c r="F194" s="120"/>
      <c r="G194" s="121"/>
      <c r="H194" s="121"/>
      <c r="I194" s="121"/>
      <c r="J194" s="120"/>
      <c r="K194" s="121"/>
    </row>
    <row r="195" spans="1:11" s="122" customFormat="1" ht="12" hidden="1" outlineLevel="1" x14ac:dyDescent="0.3">
      <c r="A195" s="449" t="s">
        <v>449</v>
      </c>
      <c r="B195" s="449" t="s">
        <v>450</v>
      </c>
      <c r="C195" s="449" t="s">
        <v>451</v>
      </c>
      <c r="D195" s="449" t="s">
        <v>452</v>
      </c>
      <c r="E195" s="449" t="s">
        <v>423</v>
      </c>
      <c r="F195" s="461" t="s">
        <v>43</v>
      </c>
      <c r="G195" s="462"/>
      <c r="H195" s="463" t="s">
        <v>453</v>
      </c>
      <c r="I195" s="449" t="s">
        <v>441</v>
      </c>
      <c r="J195" s="461" t="s">
        <v>454</v>
      </c>
      <c r="K195" s="462"/>
    </row>
    <row r="196" spans="1:11" s="122" customFormat="1" ht="12" hidden="1" outlineLevel="1" x14ac:dyDescent="0.3">
      <c r="A196" s="450"/>
      <c r="B196" s="450"/>
      <c r="C196" s="450"/>
      <c r="D196" s="450"/>
      <c r="E196" s="450"/>
      <c r="F196" s="123" t="s">
        <v>455</v>
      </c>
      <c r="G196" s="123" t="s">
        <v>456</v>
      </c>
      <c r="H196" s="464"/>
      <c r="I196" s="450"/>
      <c r="J196" s="123" t="s">
        <v>455</v>
      </c>
      <c r="K196" s="124" t="s">
        <v>457</v>
      </c>
    </row>
    <row r="197" spans="1:11" s="131" customFormat="1" hidden="1" outlineLevel="1" x14ac:dyDescent="0.25">
      <c r="A197" s="125" t="s">
        <v>549</v>
      </c>
      <c r="B197" s="126" t="s">
        <v>21</v>
      </c>
      <c r="C197" s="127" t="s">
        <v>550</v>
      </c>
      <c r="D197" s="126" t="s">
        <v>51</v>
      </c>
      <c r="E197" s="128">
        <v>8.4600000000000009</v>
      </c>
      <c r="F197" s="129">
        <v>47.06</v>
      </c>
      <c r="G197" s="130">
        <v>29.177199999999999</v>
      </c>
      <c r="H197" s="128">
        <v>246.84</v>
      </c>
      <c r="I197" s="130">
        <v>1</v>
      </c>
      <c r="J197" s="128">
        <v>398.13</v>
      </c>
      <c r="K197" s="128">
        <v>246.84</v>
      </c>
    </row>
    <row r="198" spans="1:11" s="131" customFormat="1" hidden="1" outlineLevel="1" x14ac:dyDescent="0.25">
      <c r="A198" s="125" t="s">
        <v>551</v>
      </c>
      <c r="B198" s="126" t="s">
        <v>25</v>
      </c>
      <c r="C198" s="127" t="s">
        <v>53</v>
      </c>
      <c r="D198" s="126" t="s">
        <v>51</v>
      </c>
      <c r="E198" s="128">
        <v>12.38</v>
      </c>
      <c r="F198" s="129">
        <v>0.88</v>
      </c>
      <c r="G198" s="130">
        <v>0.54559999999999997</v>
      </c>
      <c r="H198" s="128">
        <v>6.75</v>
      </c>
      <c r="I198" s="130">
        <v>1</v>
      </c>
      <c r="J198" s="128">
        <v>10.89</v>
      </c>
      <c r="K198" s="128">
        <v>6.75</v>
      </c>
    </row>
    <row r="199" spans="1:11" s="138" customFormat="1" hidden="1" outlineLevel="1" x14ac:dyDescent="0.25">
      <c r="A199" s="132" t="s">
        <v>552</v>
      </c>
      <c r="B199" s="133" t="s">
        <v>495</v>
      </c>
      <c r="C199" s="134" t="s">
        <v>89</v>
      </c>
      <c r="D199" s="133" t="s">
        <v>56</v>
      </c>
      <c r="E199" s="135">
        <v>65.709999999999994</v>
      </c>
      <c r="F199" s="136">
        <v>0.52</v>
      </c>
      <c r="G199" s="137">
        <v>0.32240000000000002</v>
      </c>
      <c r="H199" s="135">
        <v>21.18</v>
      </c>
      <c r="I199" s="137">
        <v>1</v>
      </c>
      <c r="J199" s="135">
        <v>34.17</v>
      </c>
      <c r="K199" s="135">
        <v>21.18</v>
      </c>
    </row>
    <row r="200" spans="1:11" s="138" customFormat="1" ht="20.399999999999999" hidden="1" outlineLevel="1" x14ac:dyDescent="0.25">
      <c r="A200" s="132" t="s">
        <v>553</v>
      </c>
      <c r="B200" s="133" t="s">
        <v>554</v>
      </c>
      <c r="C200" s="134" t="s">
        <v>149</v>
      </c>
      <c r="D200" s="133" t="s">
        <v>56</v>
      </c>
      <c r="E200" s="135">
        <v>31.26</v>
      </c>
      <c r="F200" s="136">
        <v>0.36</v>
      </c>
      <c r="G200" s="137">
        <v>0.22320000000000001</v>
      </c>
      <c r="H200" s="135">
        <v>6.98</v>
      </c>
      <c r="I200" s="137">
        <v>1</v>
      </c>
      <c r="J200" s="135">
        <v>11.25</v>
      </c>
      <c r="K200" s="135">
        <v>6.98</v>
      </c>
    </row>
    <row r="201" spans="1:11" s="145" customFormat="1" hidden="1" outlineLevel="1" x14ac:dyDescent="0.25">
      <c r="A201" s="139" t="s">
        <v>555</v>
      </c>
      <c r="B201" s="140" t="s">
        <v>556</v>
      </c>
      <c r="C201" s="141" t="s">
        <v>151</v>
      </c>
      <c r="D201" s="140" t="s">
        <v>130</v>
      </c>
      <c r="E201" s="142">
        <v>11300</v>
      </c>
      <c r="F201" s="143">
        <v>0.05</v>
      </c>
      <c r="G201" s="144">
        <v>3.1E-2</v>
      </c>
      <c r="H201" s="142">
        <v>350.3</v>
      </c>
      <c r="I201" s="144">
        <v>1</v>
      </c>
      <c r="J201" s="142">
        <v>565</v>
      </c>
      <c r="K201" s="142">
        <v>350.3</v>
      </c>
    </row>
    <row r="202" spans="1:11" s="157" customFormat="1" ht="20.399999999999999" hidden="1" outlineLevel="1" x14ac:dyDescent="0.25">
      <c r="A202" s="151" t="s">
        <v>557</v>
      </c>
      <c r="B202" s="152" t="s">
        <v>558</v>
      </c>
      <c r="C202" s="153" t="s">
        <v>153</v>
      </c>
      <c r="D202" s="152" t="s">
        <v>98</v>
      </c>
      <c r="E202" s="154" t="s">
        <v>475</v>
      </c>
      <c r="F202" s="155">
        <v>102</v>
      </c>
      <c r="G202" s="156">
        <v>63.24</v>
      </c>
      <c r="H202" s="154" t="s">
        <v>475</v>
      </c>
      <c r="I202" s="156">
        <v>1</v>
      </c>
      <c r="J202" s="154" t="s">
        <v>475</v>
      </c>
      <c r="K202" s="154" t="s">
        <v>475</v>
      </c>
    </row>
    <row r="203" spans="1:11" s="145" customFormat="1" hidden="1" outlineLevel="1" x14ac:dyDescent="0.25">
      <c r="A203" s="139" t="s">
        <v>559</v>
      </c>
      <c r="B203" s="140" t="s">
        <v>560</v>
      </c>
      <c r="C203" s="141" t="s">
        <v>155</v>
      </c>
      <c r="D203" s="140" t="s">
        <v>156</v>
      </c>
      <c r="E203" s="142">
        <v>1.82</v>
      </c>
      <c r="F203" s="143">
        <v>0.5</v>
      </c>
      <c r="G203" s="144">
        <v>0.31</v>
      </c>
      <c r="H203" s="142">
        <v>0.56000000000000005</v>
      </c>
      <c r="I203" s="144">
        <v>1</v>
      </c>
      <c r="J203" s="142">
        <v>0.91</v>
      </c>
      <c r="K203" s="142">
        <v>0.56000000000000005</v>
      </c>
    </row>
    <row r="204" spans="1:11" s="122" customFormat="1" ht="12" collapsed="1" x14ac:dyDescent="0.3">
      <c r="A204" s="146"/>
      <c r="B204" s="147"/>
      <c r="C204" s="148" t="s">
        <v>561</v>
      </c>
      <c r="D204" s="147"/>
      <c r="E204" s="149">
        <v>503.09</v>
      </c>
      <c r="F204" s="149"/>
      <c r="G204" s="150">
        <v>312</v>
      </c>
      <c r="H204" s="150"/>
      <c r="I204" s="150"/>
      <c r="J204" s="149"/>
      <c r="K204" s="150"/>
    </row>
    <row r="205" spans="1:11" s="122" customFormat="1" ht="12" x14ac:dyDescent="0.3">
      <c r="A205" s="146"/>
      <c r="B205" s="147"/>
      <c r="C205" s="148" t="s">
        <v>562</v>
      </c>
      <c r="D205" s="147"/>
      <c r="E205" s="149">
        <v>306.76</v>
      </c>
      <c r="F205" s="149"/>
      <c r="G205" s="150">
        <v>190</v>
      </c>
      <c r="H205" s="150"/>
      <c r="I205" s="150"/>
      <c r="J205" s="149"/>
      <c r="K205" s="150"/>
    </row>
    <row r="206" spans="1:11" s="122" customFormat="1" ht="12" x14ac:dyDescent="0.3">
      <c r="A206" s="146"/>
      <c r="B206" s="147"/>
      <c r="C206" s="148" t="s">
        <v>473</v>
      </c>
      <c r="D206" s="147"/>
      <c r="E206" s="149"/>
      <c r="F206" s="149"/>
      <c r="G206" s="150">
        <v>1128</v>
      </c>
      <c r="H206" s="150"/>
      <c r="I206" s="150"/>
      <c r="J206" s="149"/>
      <c r="K206" s="150"/>
    </row>
    <row r="207" spans="1:11" s="57" customFormat="1" ht="52.8" x14ac:dyDescent="0.2">
      <c r="A207" s="52" t="s">
        <v>293</v>
      </c>
      <c r="B207" s="54" t="s">
        <v>563</v>
      </c>
      <c r="C207" s="89" t="s">
        <v>158</v>
      </c>
      <c r="D207" s="90">
        <v>62</v>
      </c>
      <c r="E207" s="91">
        <v>191.08</v>
      </c>
      <c r="F207" s="91" t="s">
        <v>475</v>
      </c>
      <c r="G207" s="92">
        <v>11847</v>
      </c>
      <c r="H207" s="92" t="s">
        <v>475</v>
      </c>
      <c r="I207" s="93" t="s">
        <v>475</v>
      </c>
      <c r="J207" s="91" t="s">
        <v>475</v>
      </c>
      <c r="K207" s="93" t="s">
        <v>475</v>
      </c>
    </row>
    <row r="208" spans="1:11" s="57" customFormat="1" ht="13.8" thickBot="1" x14ac:dyDescent="0.3">
      <c r="A208" s="94"/>
      <c r="B208" s="95"/>
      <c r="C208" s="96"/>
      <c r="D208" s="97" t="s">
        <v>98</v>
      </c>
      <c r="E208" s="98" t="s">
        <v>475</v>
      </c>
      <c r="F208" s="98" t="s">
        <v>475</v>
      </c>
      <c r="G208" s="99"/>
      <c r="H208" s="99"/>
      <c r="I208" s="99" t="s">
        <v>475</v>
      </c>
      <c r="J208" s="98" t="s">
        <v>475</v>
      </c>
      <c r="K208" s="99" t="s">
        <v>475</v>
      </c>
    </row>
    <row r="209" spans="1:11" s="57" customFormat="1" ht="18" hidden="1" outlineLevel="1" x14ac:dyDescent="0.3">
      <c r="A209" s="100"/>
      <c r="B209" s="101"/>
      <c r="C209" s="102" t="s">
        <v>437</v>
      </c>
      <c r="D209" s="103" t="s">
        <v>438</v>
      </c>
      <c r="E209" s="103" t="s">
        <v>439</v>
      </c>
      <c r="F209" s="103" t="s">
        <v>440</v>
      </c>
      <c r="G209" s="103" t="s">
        <v>441</v>
      </c>
      <c r="H209" s="103" t="s">
        <v>442</v>
      </c>
      <c r="I209" s="458" t="s">
        <v>443</v>
      </c>
      <c r="J209" s="459"/>
      <c r="K209" s="460"/>
    </row>
    <row r="210" spans="1:11" s="57" customFormat="1" ht="13.8" hidden="1" outlineLevel="1" thickBot="1" x14ac:dyDescent="0.35">
      <c r="A210" s="104"/>
      <c r="B210" s="101"/>
      <c r="C210" s="105" t="s">
        <v>476</v>
      </c>
      <c r="D210" s="106">
        <v>191.08</v>
      </c>
      <c r="E210" s="107">
        <v>1</v>
      </c>
      <c r="F210" s="108">
        <v>191.08</v>
      </c>
      <c r="G210" s="109">
        <v>1</v>
      </c>
      <c r="H210" s="108">
        <v>191.08</v>
      </c>
      <c r="I210" s="108"/>
      <c r="J210" s="108"/>
      <c r="K210" s="108">
        <v>11847</v>
      </c>
    </row>
    <row r="211" spans="1:11" s="37" customFormat="1" ht="13.8" collapsed="1" thickTop="1" x14ac:dyDescent="0.3">
      <c r="A211" s="158"/>
      <c r="B211" s="465"/>
      <c r="C211" s="467" t="s">
        <v>564</v>
      </c>
      <c r="D211" s="159" t="s">
        <v>6</v>
      </c>
      <c r="E211" s="160"/>
      <c r="F211" s="160"/>
      <c r="G211" s="161">
        <v>18461</v>
      </c>
      <c r="H211" s="161">
        <v>356</v>
      </c>
      <c r="I211" s="162">
        <v>269</v>
      </c>
      <c r="J211" s="160"/>
      <c r="K211" s="162">
        <v>43</v>
      </c>
    </row>
    <row r="212" spans="1:11" s="37" customFormat="1" x14ac:dyDescent="0.3">
      <c r="A212" s="163"/>
      <c r="B212" s="466"/>
      <c r="C212" s="468"/>
      <c r="D212" s="164" t="s">
        <v>6</v>
      </c>
      <c r="E212" s="165"/>
      <c r="F212" s="165"/>
      <c r="G212" s="166"/>
      <c r="H212" s="166"/>
      <c r="I212" s="166">
        <v>34</v>
      </c>
      <c r="J212" s="165"/>
      <c r="K212" s="166">
        <v>3</v>
      </c>
    </row>
    <row r="213" spans="1:11" s="37" customFormat="1" x14ac:dyDescent="0.3">
      <c r="A213" s="167"/>
      <c r="B213" s="168"/>
      <c r="C213" s="169"/>
      <c r="D213" s="170"/>
      <c r="E213" s="171"/>
      <c r="F213" s="171"/>
      <c r="G213" s="172"/>
      <c r="H213" s="172"/>
      <c r="I213" s="172"/>
      <c r="J213" s="172"/>
      <c r="K213" s="173"/>
    </row>
    <row r="214" spans="1:11" s="37" customFormat="1" x14ac:dyDescent="0.3">
      <c r="A214" s="174"/>
      <c r="B214" s="175"/>
      <c r="C214" s="176" t="s">
        <v>565</v>
      </c>
      <c r="D214" s="177" t="s">
        <v>6</v>
      </c>
      <c r="E214" s="178"/>
      <c r="F214" s="178"/>
      <c r="G214" s="179">
        <v>19208</v>
      </c>
      <c r="H214" s="179"/>
      <c r="I214" s="179"/>
      <c r="J214" s="178"/>
      <c r="K214" s="179"/>
    </row>
    <row r="215" spans="1:11" s="37" customFormat="1" x14ac:dyDescent="0.3">
      <c r="A215" s="174"/>
      <c r="B215" s="175"/>
      <c r="C215" s="176" t="s">
        <v>507</v>
      </c>
      <c r="D215" s="177" t="s">
        <v>51</v>
      </c>
      <c r="E215" s="178"/>
      <c r="F215" s="178"/>
      <c r="G215" s="179"/>
      <c r="H215" s="179"/>
      <c r="I215" s="179"/>
      <c r="J215" s="178"/>
      <c r="K215" s="179">
        <v>48</v>
      </c>
    </row>
    <row r="216" spans="1:11" s="37" customFormat="1" x14ac:dyDescent="0.3">
      <c r="A216" s="174"/>
      <c r="B216" s="175"/>
      <c r="C216" s="176" t="s">
        <v>508</v>
      </c>
      <c r="D216" s="177" t="s">
        <v>6</v>
      </c>
      <c r="E216" s="178"/>
      <c r="F216" s="178"/>
      <c r="G216" s="179"/>
      <c r="H216" s="179">
        <v>413</v>
      </c>
      <c r="I216" s="179"/>
      <c r="J216" s="178"/>
      <c r="K216" s="179"/>
    </row>
    <row r="217" spans="1:11" s="37" customFormat="1" x14ac:dyDescent="0.3">
      <c r="A217" s="355"/>
      <c r="B217" s="356"/>
      <c r="C217" s="356"/>
      <c r="D217" s="356"/>
      <c r="E217" s="356"/>
      <c r="F217" s="356"/>
      <c r="G217" s="356"/>
      <c r="H217" s="356"/>
      <c r="I217" s="356"/>
      <c r="J217" s="356"/>
      <c r="K217" s="357"/>
    </row>
    <row r="218" spans="1:11" ht="15.75" customHeight="1" x14ac:dyDescent="0.3">
      <c r="A218" s="455" t="s">
        <v>566</v>
      </c>
      <c r="B218" s="456"/>
      <c r="C218" s="456"/>
      <c r="D218" s="456"/>
      <c r="E218" s="456"/>
      <c r="F218" s="456"/>
      <c r="G218" s="456"/>
      <c r="H218" s="456"/>
      <c r="I218" s="456"/>
      <c r="J218" s="456"/>
      <c r="K218" s="457"/>
    </row>
    <row r="219" spans="1:11" s="57" customFormat="1" ht="92.4" x14ac:dyDescent="0.2">
      <c r="A219" s="52" t="s">
        <v>315</v>
      </c>
      <c r="B219" s="54" t="s">
        <v>567</v>
      </c>
      <c r="C219" s="89" t="s">
        <v>162</v>
      </c>
      <c r="D219" s="90">
        <v>1.02</v>
      </c>
      <c r="E219" s="91">
        <v>3901.95</v>
      </c>
      <c r="F219" s="91">
        <v>78.78</v>
      </c>
      <c r="G219" s="92">
        <v>3980</v>
      </c>
      <c r="H219" s="92">
        <v>657</v>
      </c>
      <c r="I219" s="93">
        <v>80</v>
      </c>
      <c r="J219" s="91">
        <v>76.08</v>
      </c>
      <c r="K219" s="93">
        <v>78</v>
      </c>
    </row>
    <row r="220" spans="1:11" s="57" customFormat="1" x14ac:dyDescent="0.25">
      <c r="A220" s="94"/>
      <c r="B220" s="95"/>
      <c r="C220" s="96"/>
      <c r="D220" s="97" t="s">
        <v>163</v>
      </c>
      <c r="E220" s="98">
        <v>643.64</v>
      </c>
      <c r="F220" s="98">
        <v>9.64</v>
      </c>
      <c r="G220" s="99"/>
      <c r="H220" s="99"/>
      <c r="I220" s="99">
        <v>10</v>
      </c>
      <c r="J220" s="98">
        <v>0.72</v>
      </c>
      <c r="K220" s="99">
        <v>1</v>
      </c>
    </row>
    <row r="221" spans="1:11" s="57" customFormat="1" ht="18" hidden="1" outlineLevel="1" x14ac:dyDescent="0.3">
      <c r="A221" s="100"/>
      <c r="B221" s="101"/>
      <c r="C221" s="102" t="s">
        <v>437</v>
      </c>
      <c r="D221" s="103" t="s">
        <v>438</v>
      </c>
      <c r="E221" s="103" t="s">
        <v>439</v>
      </c>
      <c r="F221" s="103" t="s">
        <v>440</v>
      </c>
      <c r="G221" s="103" t="s">
        <v>441</v>
      </c>
      <c r="H221" s="103" t="s">
        <v>442</v>
      </c>
      <c r="I221" s="458" t="s">
        <v>443</v>
      </c>
      <c r="J221" s="459"/>
      <c r="K221" s="460"/>
    </row>
    <row r="222" spans="1:11" s="57" customFormat="1" hidden="1" outlineLevel="1" x14ac:dyDescent="0.3">
      <c r="A222" s="104"/>
      <c r="B222" s="101"/>
      <c r="C222" s="105" t="s">
        <v>548</v>
      </c>
      <c r="D222" s="106">
        <v>643.64</v>
      </c>
      <c r="E222" s="107">
        <v>1</v>
      </c>
      <c r="F222" s="108">
        <v>643.64</v>
      </c>
      <c r="G222" s="109">
        <v>1</v>
      </c>
      <c r="H222" s="108">
        <v>643.64</v>
      </c>
      <c r="I222" s="108">
        <v>657</v>
      </c>
      <c r="J222" s="108"/>
      <c r="K222" s="108"/>
    </row>
    <row r="223" spans="1:11" s="57" customFormat="1" hidden="1" outlineLevel="1" x14ac:dyDescent="0.3">
      <c r="A223" s="104"/>
      <c r="B223" s="101"/>
      <c r="C223" s="105" t="s">
        <v>445</v>
      </c>
      <c r="D223" s="106">
        <v>78.78</v>
      </c>
      <c r="E223" s="107">
        <v>1</v>
      </c>
      <c r="F223" s="108">
        <v>78.78</v>
      </c>
      <c r="G223" s="109">
        <v>1</v>
      </c>
      <c r="H223" s="108">
        <v>78.78</v>
      </c>
      <c r="I223" s="108"/>
      <c r="J223" s="108">
        <v>80</v>
      </c>
      <c r="K223" s="108"/>
    </row>
    <row r="224" spans="1:11" s="57" customFormat="1" hidden="1" outlineLevel="2" x14ac:dyDescent="0.3">
      <c r="A224" s="110"/>
      <c r="B224" s="111"/>
      <c r="C224" s="112" t="s">
        <v>446</v>
      </c>
      <c r="D224" s="113">
        <v>69.14</v>
      </c>
      <c r="E224" s="114">
        <v>1</v>
      </c>
      <c r="F224" s="115">
        <v>69.14</v>
      </c>
      <c r="G224" s="116">
        <v>1</v>
      </c>
      <c r="H224" s="115">
        <v>69.14</v>
      </c>
      <c r="I224" s="115"/>
      <c r="J224" s="115">
        <v>70</v>
      </c>
      <c r="K224" s="115"/>
    </row>
    <row r="225" spans="1:11" s="57" customFormat="1" hidden="1" outlineLevel="2" x14ac:dyDescent="0.3">
      <c r="A225" s="110"/>
      <c r="B225" s="111"/>
      <c r="C225" s="112" t="s">
        <v>447</v>
      </c>
      <c r="D225" s="113">
        <v>9.64</v>
      </c>
      <c r="E225" s="114">
        <v>1</v>
      </c>
      <c r="F225" s="115">
        <v>9.64</v>
      </c>
      <c r="G225" s="116">
        <v>1</v>
      </c>
      <c r="H225" s="115">
        <v>9.64</v>
      </c>
      <c r="I225" s="115"/>
      <c r="J225" s="115">
        <v>10</v>
      </c>
      <c r="K225" s="115"/>
    </row>
    <row r="226" spans="1:11" s="57" customFormat="1" ht="20.399999999999999" hidden="1" outlineLevel="1" x14ac:dyDescent="0.3">
      <c r="A226" s="104"/>
      <c r="B226" s="101"/>
      <c r="C226" s="105" t="s">
        <v>568</v>
      </c>
      <c r="D226" s="106">
        <v>3179.53</v>
      </c>
      <c r="E226" s="107">
        <v>1</v>
      </c>
      <c r="F226" s="108">
        <v>3179.53</v>
      </c>
      <c r="G226" s="109">
        <v>1</v>
      </c>
      <c r="H226" s="108">
        <v>3179.53</v>
      </c>
      <c r="I226" s="108"/>
      <c r="J226" s="108"/>
      <c r="K226" s="108">
        <v>3243</v>
      </c>
    </row>
    <row r="227" spans="1:11" s="122" customFormat="1" ht="12" collapsed="1" x14ac:dyDescent="0.3">
      <c r="A227" s="117"/>
      <c r="B227" s="118"/>
      <c r="C227" s="119"/>
      <c r="D227" s="118"/>
      <c r="E227" s="120"/>
      <c r="F227" s="120"/>
      <c r="G227" s="121"/>
      <c r="H227" s="121"/>
      <c r="I227" s="121"/>
      <c r="J227" s="120"/>
      <c r="K227" s="121"/>
    </row>
    <row r="228" spans="1:11" s="122" customFormat="1" ht="12" hidden="1" outlineLevel="1" x14ac:dyDescent="0.3">
      <c r="A228" s="449" t="s">
        <v>449</v>
      </c>
      <c r="B228" s="449" t="s">
        <v>450</v>
      </c>
      <c r="C228" s="449" t="s">
        <v>451</v>
      </c>
      <c r="D228" s="449" t="s">
        <v>452</v>
      </c>
      <c r="E228" s="449" t="s">
        <v>423</v>
      </c>
      <c r="F228" s="461" t="s">
        <v>43</v>
      </c>
      <c r="G228" s="462"/>
      <c r="H228" s="463" t="s">
        <v>453</v>
      </c>
      <c r="I228" s="449" t="s">
        <v>441</v>
      </c>
      <c r="J228" s="461" t="s">
        <v>454</v>
      </c>
      <c r="K228" s="462"/>
    </row>
    <row r="229" spans="1:11" s="122" customFormat="1" ht="12" hidden="1" outlineLevel="1" x14ac:dyDescent="0.3">
      <c r="A229" s="450"/>
      <c r="B229" s="450"/>
      <c r="C229" s="450"/>
      <c r="D229" s="450"/>
      <c r="E229" s="450"/>
      <c r="F229" s="123" t="s">
        <v>455</v>
      </c>
      <c r="G229" s="123" t="s">
        <v>456</v>
      </c>
      <c r="H229" s="464"/>
      <c r="I229" s="450"/>
      <c r="J229" s="123" t="s">
        <v>455</v>
      </c>
      <c r="K229" s="124" t="s">
        <v>457</v>
      </c>
    </row>
    <row r="230" spans="1:11" s="131" customFormat="1" hidden="1" outlineLevel="1" x14ac:dyDescent="0.25">
      <c r="A230" s="125" t="s">
        <v>569</v>
      </c>
      <c r="B230" s="126" t="s">
        <v>21</v>
      </c>
      <c r="C230" s="127" t="s">
        <v>550</v>
      </c>
      <c r="D230" s="126" t="s">
        <v>51</v>
      </c>
      <c r="E230" s="128">
        <v>8.4600000000000009</v>
      </c>
      <c r="F230" s="129">
        <v>76.08</v>
      </c>
      <c r="G230" s="130">
        <v>77.601600000000005</v>
      </c>
      <c r="H230" s="128">
        <v>656.51</v>
      </c>
      <c r="I230" s="130">
        <v>1</v>
      </c>
      <c r="J230" s="128">
        <v>643.64</v>
      </c>
      <c r="K230" s="128">
        <v>656.51</v>
      </c>
    </row>
    <row r="231" spans="1:11" s="131" customFormat="1" hidden="1" outlineLevel="1" x14ac:dyDescent="0.25">
      <c r="A231" s="125" t="s">
        <v>570</v>
      </c>
      <c r="B231" s="126" t="s">
        <v>25</v>
      </c>
      <c r="C231" s="127" t="s">
        <v>53</v>
      </c>
      <c r="D231" s="126" t="s">
        <v>51</v>
      </c>
      <c r="E231" s="128">
        <v>13.39</v>
      </c>
      <c r="F231" s="129">
        <v>0.72</v>
      </c>
      <c r="G231" s="130">
        <v>0.73440000000000005</v>
      </c>
      <c r="H231" s="128">
        <v>9.83</v>
      </c>
      <c r="I231" s="130">
        <v>1</v>
      </c>
      <c r="J231" s="128">
        <v>9.64</v>
      </c>
      <c r="K231" s="128">
        <v>9.83</v>
      </c>
    </row>
    <row r="232" spans="1:11" s="138" customFormat="1" hidden="1" outlineLevel="1" x14ac:dyDescent="0.25">
      <c r="A232" s="132" t="s">
        <v>571</v>
      </c>
      <c r="B232" s="133" t="s">
        <v>492</v>
      </c>
      <c r="C232" s="134" t="s">
        <v>86</v>
      </c>
      <c r="D232" s="133" t="s">
        <v>56</v>
      </c>
      <c r="E232" s="135">
        <v>111.99</v>
      </c>
      <c r="F232" s="136">
        <v>0.68</v>
      </c>
      <c r="G232" s="137">
        <v>0.69359999999999999</v>
      </c>
      <c r="H232" s="135">
        <v>77.680000000000007</v>
      </c>
      <c r="I232" s="137">
        <v>1</v>
      </c>
      <c r="J232" s="135">
        <v>76.150000000000006</v>
      </c>
      <c r="K232" s="135">
        <v>77.680000000000007</v>
      </c>
    </row>
    <row r="233" spans="1:11" s="138" customFormat="1" hidden="1" outlineLevel="1" x14ac:dyDescent="0.25">
      <c r="A233" s="132" t="s">
        <v>572</v>
      </c>
      <c r="B233" s="133" t="s">
        <v>495</v>
      </c>
      <c r="C233" s="134" t="s">
        <v>89</v>
      </c>
      <c r="D233" s="133" t="s">
        <v>56</v>
      </c>
      <c r="E233" s="135">
        <v>65.709999999999994</v>
      </c>
      <c r="F233" s="136">
        <v>0.04</v>
      </c>
      <c r="G233" s="137">
        <v>4.0800000000000003E-2</v>
      </c>
      <c r="H233" s="135">
        <v>2.68</v>
      </c>
      <c r="I233" s="137">
        <v>1</v>
      </c>
      <c r="J233" s="135">
        <v>2.63</v>
      </c>
      <c r="K233" s="135">
        <v>2.68</v>
      </c>
    </row>
    <row r="234" spans="1:11" s="157" customFormat="1" hidden="1" outlineLevel="1" x14ac:dyDescent="0.25">
      <c r="A234" s="151" t="s">
        <v>573</v>
      </c>
      <c r="B234" s="152" t="s">
        <v>574</v>
      </c>
      <c r="C234" s="153" t="s">
        <v>26</v>
      </c>
      <c r="D234" s="152" t="s">
        <v>169</v>
      </c>
      <c r="E234" s="154" t="s">
        <v>475</v>
      </c>
      <c r="F234" s="155">
        <v>100</v>
      </c>
      <c r="G234" s="156">
        <v>102</v>
      </c>
      <c r="H234" s="154" t="s">
        <v>475</v>
      </c>
      <c r="I234" s="156">
        <v>1</v>
      </c>
      <c r="J234" s="154" t="s">
        <v>475</v>
      </c>
      <c r="K234" s="154" t="s">
        <v>475</v>
      </c>
    </row>
    <row r="235" spans="1:11" s="145" customFormat="1" hidden="1" outlineLevel="1" x14ac:dyDescent="0.25">
      <c r="A235" s="139" t="s">
        <v>575</v>
      </c>
      <c r="B235" s="140" t="s">
        <v>576</v>
      </c>
      <c r="C235" s="141" t="s">
        <v>171</v>
      </c>
      <c r="D235" s="140" t="s">
        <v>65</v>
      </c>
      <c r="E235" s="142">
        <v>519.79999999999995</v>
      </c>
      <c r="F235" s="143">
        <v>1.9800000000000002E-2</v>
      </c>
      <c r="G235" s="144">
        <v>2.0195999999999999E-2</v>
      </c>
      <c r="H235" s="142">
        <v>10.5</v>
      </c>
      <c r="I235" s="144">
        <v>1</v>
      </c>
      <c r="J235" s="142">
        <v>10.29</v>
      </c>
      <c r="K235" s="142">
        <v>10.5</v>
      </c>
    </row>
    <row r="236" spans="1:11" s="145" customFormat="1" hidden="1" outlineLevel="1" x14ac:dyDescent="0.25">
      <c r="A236" s="139" t="s">
        <v>577</v>
      </c>
      <c r="B236" s="140" t="s">
        <v>578</v>
      </c>
      <c r="C236" s="141" t="s">
        <v>173</v>
      </c>
      <c r="D236" s="140" t="s">
        <v>130</v>
      </c>
      <c r="E236" s="142">
        <v>11978</v>
      </c>
      <c r="F236" s="143">
        <v>1E-3</v>
      </c>
      <c r="G236" s="144">
        <v>1.0200000000000001E-3</v>
      </c>
      <c r="H236" s="142">
        <v>12.22</v>
      </c>
      <c r="I236" s="144">
        <v>1</v>
      </c>
      <c r="J236" s="142">
        <v>11.98</v>
      </c>
      <c r="K236" s="142">
        <v>12.22</v>
      </c>
    </row>
    <row r="237" spans="1:11" s="145" customFormat="1" ht="20.399999999999999" hidden="1" outlineLevel="1" x14ac:dyDescent="0.25">
      <c r="A237" s="139" t="s">
        <v>579</v>
      </c>
      <c r="B237" s="140" t="s">
        <v>580</v>
      </c>
      <c r="C237" s="141" t="s">
        <v>175</v>
      </c>
      <c r="D237" s="140" t="s">
        <v>65</v>
      </c>
      <c r="E237" s="142">
        <v>880.01</v>
      </c>
      <c r="F237" s="143">
        <v>0.17</v>
      </c>
      <c r="G237" s="144">
        <v>0.1734</v>
      </c>
      <c r="H237" s="142">
        <v>152.59</v>
      </c>
      <c r="I237" s="144">
        <v>1</v>
      </c>
      <c r="J237" s="142">
        <v>149.6</v>
      </c>
      <c r="K237" s="142">
        <v>152.59</v>
      </c>
    </row>
    <row r="238" spans="1:11" s="145" customFormat="1" hidden="1" outlineLevel="1" x14ac:dyDescent="0.25">
      <c r="A238" s="139" t="s">
        <v>581</v>
      </c>
      <c r="B238" s="140" t="s">
        <v>582</v>
      </c>
      <c r="C238" s="141" t="s">
        <v>177</v>
      </c>
      <c r="D238" s="140" t="s">
        <v>65</v>
      </c>
      <c r="E238" s="142">
        <v>592.76</v>
      </c>
      <c r="F238" s="143">
        <v>5.0739999999999998</v>
      </c>
      <c r="G238" s="144">
        <v>5.1754800000000003</v>
      </c>
      <c r="H238" s="142">
        <v>3067.82</v>
      </c>
      <c r="I238" s="144">
        <v>1</v>
      </c>
      <c r="J238" s="142">
        <v>3007.66</v>
      </c>
      <c r="K238" s="142">
        <v>3067.82</v>
      </c>
    </row>
    <row r="239" spans="1:11" s="122" customFormat="1" ht="12" collapsed="1" x14ac:dyDescent="0.3">
      <c r="A239" s="146"/>
      <c r="B239" s="147"/>
      <c r="C239" s="148" t="s">
        <v>471</v>
      </c>
      <c r="D239" s="147"/>
      <c r="E239" s="149">
        <v>927.66</v>
      </c>
      <c r="F239" s="149"/>
      <c r="G239" s="150">
        <v>946</v>
      </c>
      <c r="H239" s="150"/>
      <c r="I239" s="150"/>
      <c r="J239" s="149"/>
      <c r="K239" s="150"/>
    </row>
    <row r="240" spans="1:11" s="122" customFormat="1" ht="12" x14ac:dyDescent="0.3">
      <c r="A240" s="146"/>
      <c r="B240" s="147"/>
      <c r="C240" s="148" t="s">
        <v>472</v>
      </c>
      <c r="D240" s="147"/>
      <c r="E240" s="149">
        <v>620.62</v>
      </c>
      <c r="F240" s="149"/>
      <c r="G240" s="150">
        <v>633</v>
      </c>
      <c r="H240" s="150"/>
      <c r="I240" s="150"/>
      <c r="J240" s="149"/>
      <c r="K240" s="150"/>
    </row>
    <row r="241" spans="1:11" s="122" customFormat="1" ht="12" x14ac:dyDescent="0.3">
      <c r="A241" s="146"/>
      <c r="B241" s="147"/>
      <c r="C241" s="148" t="s">
        <v>473</v>
      </c>
      <c r="D241" s="147"/>
      <c r="E241" s="149"/>
      <c r="F241" s="149"/>
      <c r="G241" s="150">
        <v>5559</v>
      </c>
      <c r="H241" s="150"/>
      <c r="I241" s="150"/>
      <c r="J241" s="149"/>
      <c r="K241" s="150"/>
    </row>
    <row r="242" spans="1:11" s="57" customFormat="1" ht="66" x14ac:dyDescent="0.2">
      <c r="A242" s="52" t="s">
        <v>328</v>
      </c>
      <c r="B242" s="54" t="s">
        <v>583</v>
      </c>
      <c r="C242" s="89" t="s">
        <v>179</v>
      </c>
      <c r="D242" s="90">
        <v>102</v>
      </c>
      <c r="E242" s="91">
        <v>22.36</v>
      </c>
      <c r="F242" s="91" t="s">
        <v>475</v>
      </c>
      <c r="G242" s="92">
        <v>2281</v>
      </c>
      <c r="H242" s="92" t="s">
        <v>475</v>
      </c>
      <c r="I242" s="93" t="s">
        <v>475</v>
      </c>
      <c r="J242" s="91" t="s">
        <v>475</v>
      </c>
      <c r="K242" s="93" t="s">
        <v>475</v>
      </c>
    </row>
    <row r="243" spans="1:11" s="57" customFormat="1" ht="13.8" thickBot="1" x14ac:dyDescent="0.3">
      <c r="A243" s="94"/>
      <c r="B243" s="95"/>
      <c r="C243" s="96"/>
      <c r="D243" s="97" t="s">
        <v>180</v>
      </c>
      <c r="E243" s="98" t="s">
        <v>475</v>
      </c>
      <c r="F243" s="98" t="s">
        <v>475</v>
      </c>
      <c r="G243" s="99"/>
      <c r="H243" s="99"/>
      <c r="I243" s="99" t="s">
        <v>475</v>
      </c>
      <c r="J243" s="98" t="s">
        <v>475</v>
      </c>
      <c r="K243" s="99" t="s">
        <v>475</v>
      </c>
    </row>
    <row r="244" spans="1:11" s="57" customFormat="1" ht="18" hidden="1" outlineLevel="1" x14ac:dyDescent="0.3">
      <c r="A244" s="100"/>
      <c r="B244" s="101"/>
      <c r="C244" s="102" t="s">
        <v>437</v>
      </c>
      <c r="D244" s="103" t="s">
        <v>438</v>
      </c>
      <c r="E244" s="103" t="s">
        <v>439</v>
      </c>
      <c r="F244" s="103" t="s">
        <v>440</v>
      </c>
      <c r="G244" s="103" t="s">
        <v>441</v>
      </c>
      <c r="H244" s="103" t="s">
        <v>442</v>
      </c>
      <c r="I244" s="458" t="s">
        <v>443</v>
      </c>
      <c r="J244" s="459"/>
      <c r="K244" s="460"/>
    </row>
    <row r="245" spans="1:11" s="57" customFormat="1" ht="13.8" hidden="1" outlineLevel="1" thickBot="1" x14ac:dyDescent="0.35">
      <c r="A245" s="104"/>
      <c r="B245" s="101"/>
      <c r="C245" s="105" t="s">
        <v>476</v>
      </c>
      <c r="D245" s="106">
        <v>22.36</v>
      </c>
      <c r="E245" s="107">
        <v>1</v>
      </c>
      <c r="F245" s="108">
        <v>22.36</v>
      </c>
      <c r="G245" s="109">
        <v>1</v>
      </c>
      <c r="H245" s="108">
        <v>22.36</v>
      </c>
      <c r="I245" s="108"/>
      <c r="J245" s="108"/>
      <c r="K245" s="108">
        <v>2281</v>
      </c>
    </row>
    <row r="246" spans="1:11" s="37" customFormat="1" ht="13.8" collapsed="1" thickTop="1" x14ac:dyDescent="0.3">
      <c r="A246" s="158"/>
      <c r="B246" s="465"/>
      <c r="C246" s="467" t="s">
        <v>584</v>
      </c>
      <c r="D246" s="159" t="s">
        <v>6</v>
      </c>
      <c r="E246" s="160"/>
      <c r="F246" s="160"/>
      <c r="G246" s="161">
        <v>6261</v>
      </c>
      <c r="H246" s="161">
        <v>657</v>
      </c>
      <c r="I246" s="162">
        <v>80</v>
      </c>
      <c r="J246" s="160"/>
      <c r="K246" s="162">
        <v>78</v>
      </c>
    </row>
    <row r="247" spans="1:11" s="37" customFormat="1" x14ac:dyDescent="0.3">
      <c r="A247" s="163"/>
      <c r="B247" s="466"/>
      <c r="C247" s="468"/>
      <c r="D247" s="164" t="s">
        <v>6</v>
      </c>
      <c r="E247" s="165"/>
      <c r="F247" s="165"/>
      <c r="G247" s="166"/>
      <c r="H247" s="166"/>
      <c r="I247" s="166">
        <v>10</v>
      </c>
      <c r="J247" s="165"/>
      <c r="K247" s="166">
        <v>1</v>
      </c>
    </row>
    <row r="248" spans="1:11" s="37" customFormat="1" x14ac:dyDescent="0.3">
      <c r="A248" s="167"/>
      <c r="B248" s="168"/>
      <c r="C248" s="169"/>
      <c r="D248" s="170"/>
      <c r="E248" s="171"/>
      <c r="F248" s="171"/>
      <c r="G248" s="172"/>
      <c r="H248" s="172"/>
      <c r="I248" s="172"/>
      <c r="J248" s="172"/>
      <c r="K248" s="173"/>
    </row>
    <row r="249" spans="1:11" s="37" customFormat="1" x14ac:dyDescent="0.3">
      <c r="A249" s="174"/>
      <c r="B249" s="175"/>
      <c r="C249" s="176" t="s">
        <v>585</v>
      </c>
      <c r="D249" s="177" t="s">
        <v>6</v>
      </c>
      <c r="E249" s="178"/>
      <c r="F249" s="178"/>
      <c r="G249" s="179">
        <v>7840</v>
      </c>
      <c r="H249" s="179"/>
      <c r="I249" s="179"/>
      <c r="J249" s="178"/>
      <c r="K249" s="179"/>
    </row>
    <row r="250" spans="1:11" s="37" customFormat="1" x14ac:dyDescent="0.3">
      <c r="A250" s="174"/>
      <c r="B250" s="175"/>
      <c r="C250" s="176" t="s">
        <v>507</v>
      </c>
      <c r="D250" s="177" t="s">
        <v>51</v>
      </c>
      <c r="E250" s="178"/>
      <c r="F250" s="178"/>
      <c r="G250" s="179"/>
      <c r="H250" s="179"/>
      <c r="I250" s="179"/>
      <c r="J250" s="178"/>
      <c r="K250" s="179">
        <v>83</v>
      </c>
    </row>
    <row r="251" spans="1:11" s="37" customFormat="1" x14ac:dyDescent="0.3">
      <c r="A251" s="174"/>
      <c r="B251" s="175"/>
      <c r="C251" s="176" t="s">
        <v>508</v>
      </c>
      <c r="D251" s="177" t="s">
        <v>6</v>
      </c>
      <c r="E251" s="178"/>
      <c r="F251" s="178"/>
      <c r="G251" s="179"/>
      <c r="H251" s="179">
        <v>715</v>
      </c>
      <c r="I251" s="179"/>
      <c r="J251" s="178"/>
      <c r="K251" s="179"/>
    </row>
    <row r="252" spans="1:11" s="37" customFormat="1" x14ac:dyDescent="0.3">
      <c r="A252" s="355"/>
      <c r="B252" s="356"/>
      <c r="C252" s="356"/>
      <c r="D252" s="356"/>
      <c r="E252" s="356"/>
      <c r="F252" s="356"/>
      <c r="G252" s="356"/>
      <c r="H252" s="356"/>
      <c r="I252" s="356"/>
      <c r="J252" s="356"/>
      <c r="K252" s="357"/>
    </row>
    <row r="253" spans="1:11" ht="15.75" customHeight="1" x14ac:dyDescent="0.3">
      <c r="A253" s="455" t="s">
        <v>586</v>
      </c>
      <c r="B253" s="456"/>
      <c r="C253" s="456"/>
      <c r="D253" s="456"/>
      <c r="E253" s="456"/>
      <c r="F253" s="456"/>
      <c r="G253" s="456"/>
      <c r="H253" s="456"/>
      <c r="I253" s="456"/>
      <c r="J253" s="456"/>
      <c r="K253" s="457"/>
    </row>
    <row r="254" spans="1:11" s="57" customFormat="1" ht="52.8" x14ac:dyDescent="0.2">
      <c r="A254" s="52" t="s">
        <v>333</v>
      </c>
      <c r="B254" s="54" t="s">
        <v>587</v>
      </c>
      <c r="C254" s="89" t="s">
        <v>184</v>
      </c>
      <c r="D254" s="90">
        <v>1.6</v>
      </c>
      <c r="E254" s="91">
        <v>297.2</v>
      </c>
      <c r="F254" s="91">
        <v>19.47</v>
      </c>
      <c r="G254" s="92">
        <v>476</v>
      </c>
      <c r="H254" s="92">
        <v>130</v>
      </c>
      <c r="I254" s="93">
        <v>31</v>
      </c>
      <c r="J254" s="91">
        <v>10.41</v>
      </c>
      <c r="K254" s="93">
        <v>17</v>
      </c>
    </row>
    <row r="255" spans="1:11" s="57" customFormat="1" x14ac:dyDescent="0.25">
      <c r="A255" s="94"/>
      <c r="B255" s="95"/>
      <c r="C255" s="96"/>
      <c r="D255" s="97" t="s">
        <v>185</v>
      </c>
      <c r="E255" s="98">
        <v>81.2</v>
      </c>
      <c r="F255" s="98">
        <v>3.24</v>
      </c>
      <c r="G255" s="99"/>
      <c r="H255" s="99"/>
      <c r="I255" s="99">
        <v>5</v>
      </c>
      <c r="J255" s="98">
        <v>0.24</v>
      </c>
      <c r="K255" s="99" t="s">
        <v>475</v>
      </c>
    </row>
    <row r="256" spans="1:11" s="57" customFormat="1" ht="18" hidden="1" outlineLevel="1" x14ac:dyDescent="0.3">
      <c r="A256" s="100"/>
      <c r="B256" s="101"/>
      <c r="C256" s="102" t="s">
        <v>437</v>
      </c>
      <c r="D256" s="103" t="s">
        <v>438</v>
      </c>
      <c r="E256" s="103" t="s">
        <v>439</v>
      </c>
      <c r="F256" s="103" t="s">
        <v>440</v>
      </c>
      <c r="G256" s="103" t="s">
        <v>441</v>
      </c>
      <c r="H256" s="103" t="s">
        <v>442</v>
      </c>
      <c r="I256" s="458" t="s">
        <v>443</v>
      </c>
      <c r="J256" s="459"/>
      <c r="K256" s="460"/>
    </row>
    <row r="257" spans="1:11" s="57" customFormat="1" hidden="1" outlineLevel="1" x14ac:dyDescent="0.3">
      <c r="A257" s="104"/>
      <c r="B257" s="101"/>
      <c r="C257" s="105" t="s">
        <v>518</v>
      </c>
      <c r="D257" s="106">
        <v>81.2</v>
      </c>
      <c r="E257" s="107">
        <v>1</v>
      </c>
      <c r="F257" s="108">
        <v>81.2</v>
      </c>
      <c r="G257" s="109">
        <v>1</v>
      </c>
      <c r="H257" s="108">
        <v>81.2</v>
      </c>
      <c r="I257" s="108">
        <v>130</v>
      </c>
      <c r="J257" s="108"/>
      <c r="K257" s="108"/>
    </row>
    <row r="258" spans="1:11" s="57" customFormat="1" hidden="1" outlineLevel="1" x14ac:dyDescent="0.3">
      <c r="A258" s="104"/>
      <c r="B258" s="101"/>
      <c r="C258" s="105" t="s">
        <v>445</v>
      </c>
      <c r="D258" s="106">
        <v>19.47</v>
      </c>
      <c r="E258" s="107">
        <v>1</v>
      </c>
      <c r="F258" s="108">
        <v>19.47</v>
      </c>
      <c r="G258" s="109">
        <v>1</v>
      </c>
      <c r="H258" s="108">
        <v>19.47</v>
      </c>
      <c r="I258" s="108"/>
      <c r="J258" s="108">
        <v>31</v>
      </c>
      <c r="K258" s="108"/>
    </row>
    <row r="259" spans="1:11" s="57" customFormat="1" hidden="1" outlineLevel="2" x14ac:dyDescent="0.3">
      <c r="A259" s="110"/>
      <c r="B259" s="111"/>
      <c r="C259" s="112" t="s">
        <v>446</v>
      </c>
      <c r="D259" s="113">
        <v>16.23</v>
      </c>
      <c r="E259" s="114">
        <v>1</v>
      </c>
      <c r="F259" s="115">
        <v>16.23</v>
      </c>
      <c r="G259" s="116">
        <v>1</v>
      </c>
      <c r="H259" s="115">
        <v>16.23</v>
      </c>
      <c r="I259" s="115"/>
      <c r="J259" s="115">
        <v>26</v>
      </c>
      <c r="K259" s="115"/>
    </row>
    <row r="260" spans="1:11" s="57" customFormat="1" hidden="1" outlineLevel="2" x14ac:dyDescent="0.3">
      <c r="A260" s="110"/>
      <c r="B260" s="111"/>
      <c r="C260" s="112" t="s">
        <v>447</v>
      </c>
      <c r="D260" s="113">
        <v>3.24</v>
      </c>
      <c r="E260" s="114">
        <v>1</v>
      </c>
      <c r="F260" s="115">
        <v>3.24</v>
      </c>
      <c r="G260" s="116">
        <v>1</v>
      </c>
      <c r="H260" s="115">
        <v>3.24</v>
      </c>
      <c r="I260" s="115"/>
      <c r="J260" s="115">
        <v>5</v>
      </c>
      <c r="K260" s="115"/>
    </row>
    <row r="261" spans="1:11" s="57" customFormat="1" hidden="1" outlineLevel="1" x14ac:dyDescent="0.3">
      <c r="A261" s="104"/>
      <c r="B261" s="101"/>
      <c r="C261" s="105" t="s">
        <v>448</v>
      </c>
      <c r="D261" s="106">
        <v>196.53</v>
      </c>
      <c r="E261" s="107">
        <v>1</v>
      </c>
      <c r="F261" s="108">
        <v>196.53</v>
      </c>
      <c r="G261" s="109">
        <v>1</v>
      </c>
      <c r="H261" s="108">
        <v>196.53</v>
      </c>
      <c r="I261" s="108"/>
      <c r="J261" s="108"/>
      <c r="K261" s="108">
        <v>314</v>
      </c>
    </row>
    <row r="262" spans="1:11" s="122" customFormat="1" ht="12" collapsed="1" x14ac:dyDescent="0.3">
      <c r="A262" s="117"/>
      <c r="B262" s="118"/>
      <c r="C262" s="119"/>
      <c r="D262" s="118"/>
      <c r="E262" s="120"/>
      <c r="F262" s="120"/>
      <c r="G262" s="121"/>
      <c r="H262" s="121"/>
      <c r="I262" s="121"/>
      <c r="J262" s="120"/>
      <c r="K262" s="121"/>
    </row>
    <row r="263" spans="1:11" s="122" customFormat="1" ht="12" hidden="1" outlineLevel="1" x14ac:dyDescent="0.3">
      <c r="A263" s="449" t="s">
        <v>449</v>
      </c>
      <c r="B263" s="449" t="s">
        <v>450</v>
      </c>
      <c r="C263" s="449" t="s">
        <v>451</v>
      </c>
      <c r="D263" s="449" t="s">
        <v>452</v>
      </c>
      <c r="E263" s="449" t="s">
        <v>423</v>
      </c>
      <c r="F263" s="461" t="s">
        <v>43</v>
      </c>
      <c r="G263" s="462"/>
      <c r="H263" s="463" t="s">
        <v>453</v>
      </c>
      <c r="I263" s="449" t="s">
        <v>441</v>
      </c>
      <c r="J263" s="461" t="s">
        <v>454</v>
      </c>
      <c r="K263" s="462"/>
    </row>
    <row r="264" spans="1:11" s="122" customFormat="1" ht="12" hidden="1" outlineLevel="1" x14ac:dyDescent="0.3">
      <c r="A264" s="450"/>
      <c r="B264" s="450"/>
      <c r="C264" s="450"/>
      <c r="D264" s="450"/>
      <c r="E264" s="450"/>
      <c r="F264" s="123" t="s">
        <v>455</v>
      </c>
      <c r="G264" s="123" t="s">
        <v>456</v>
      </c>
      <c r="H264" s="464"/>
      <c r="I264" s="450"/>
      <c r="J264" s="123" t="s">
        <v>455</v>
      </c>
      <c r="K264" s="124" t="s">
        <v>457</v>
      </c>
    </row>
    <row r="265" spans="1:11" s="131" customFormat="1" hidden="1" outlineLevel="1" x14ac:dyDescent="0.25">
      <c r="A265" s="125" t="s">
        <v>588</v>
      </c>
      <c r="B265" s="126" t="s">
        <v>21</v>
      </c>
      <c r="C265" s="127" t="s">
        <v>520</v>
      </c>
      <c r="D265" s="126" t="s">
        <v>51</v>
      </c>
      <c r="E265" s="128">
        <v>7.8</v>
      </c>
      <c r="F265" s="129">
        <v>10.41</v>
      </c>
      <c r="G265" s="130">
        <v>16.655999999999999</v>
      </c>
      <c r="H265" s="128">
        <v>129.91999999999999</v>
      </c>
      <c r="I265" s="130">
        <v>1</v>
      </c>
      <c r="J265" s="128">
        <v>81.2</v>
      </c>
      <c r="K265" s="128">
        <v>129.91999999999999</v>
      </c>
    </row>
    <row r="266" spans="1:11" s="131" customFormat="1" hidden="1" outlineLevel="1" x14ac:dyDescent="0.25">
      <c r="A266" s="125" t="s">
        <v>589</v>
      </c>
      <c r="B266" s="126" t="s">
        <v>25</v>
      </c>
      <c r="C266" s="127" t="s">
        <v>53</v>
      </c>
      <c r="D266" s="126" t="s">
        <v>51</v>
      </c>
      <c r="E266" s="128">
        <v>13.5</v>
      </c>
      <c r="F266" s="129">
        <v>0.24</v>
      </c>
      <c r="G266" s="130">
        <v>0.38400000000000001</v>
      </c>
      <c r="H266" s="128">
        <v>5.18</v>
      </c>
      <c r="I266" s="130">
        <v>1</v>
      </c>
      <c r="J266" s="128">
        <v>3.24</v>
      </c>
      <c r="K266" s="128">
        <v>5.18</v>
      </c>
    </row>
    <row r="267" spans="1:11" s="138" customFormat="1" ht="20.399999999999999" hidden="1" outlineLevel="1" x14ac:dyDescent="0.25">
      <c r="A267" s="132" t="s">
        <v>590</v>
      </c>
      <c r="B267" s="133" t="s">
        <v>591</v>
      </c>
      <c r="C267" s="134" t="s">
        <v>189</v>
      </c>
      <c r="D267" s="133" t="s">
        <v>56</v>
      </c>
      <c r="E267" s="135">
        <v>74.61</v>
      </c>
      <c r="F267" s="136">
        <v>0.24</v>
      </c>
      <c r="G267" s="137">
        <v>0.38400000000000001</v>
      </c>
      <c r="H267" s="135">
        <v>28.65</v>
      </c>
      <c r="I267" s="137">
        <v>1</v>
      </c>
      <c r="J267" s="135">
        <v>17.91</v>
      </c>
      <c r="K267" s="135">
        <v>28.65</v>
      </c>
    </row>
    <row r="268" spans="1:11" s="138" customFormat="1" hidden="1" outlineLevel="1" x14ac:dyDescent="0.25">
      <c r="A268" s="132" t="s">
        <v>592</v>
      </c>
      <c r="B268" s="133" t="s">
        <v>593</v>
      </c>
      <c r="C268" s="134" t="s">
        <v>190</v>
      </c>
      <c r="D268" s="133" t="s">
        <v>56</v>
      </c>
      <c r="E268" s="135">
        <v>6.51</v>
      </c>
      <c r="F268" s="136">
        <v>0.24</v>
      </c>
      <c r="G268" s="137">
        <v>0.38400000000000001</v>
      </c>
      <c r="H268" s="135">
        <v>2.5</v>
      </c>
      <c r="I268" s="137">
        <v>1</v>
      </c>
      <c r="J268" s="135">
        <v>1.56</v>
      </c>
      <c r="K268" s="135">
        <v>2.5</v>
      </c>
    </row>
    <row r="269" spans="1:11" s="145" customFormat="1" hidden="1" outlineLevel="1" x14ac:dyDescent="0.25">
      <c r="A269" s="139" t="s">
        <v>594</v>
      </c>
      <c r="B269" s="140" t="s">
        <v>595</v>
      </c>
      <c r="C269" s="141" t="s">
        <v>191</v>
      </c>
      <c r="D269" s="140" t="s">
        <v>65</v>
      </c>
      <c r="E269" s="142">
        <v>131.9</v>
      </c>
      <c r="F269" s="143">
        <v>1.49</v>
      </c>
      <c r="G269" s="144">
        <v>2.3839999999999999</v>
      </c>
      <c r="H269" s="142">
        <v>314.45</v>
      </c>
      <c r="I269" s="144">
        <v>1</v>
      </c>
      <c r="J269" s="142">
        <v>196.53</v>
      </c>
      <c r="K269" s="142">
        <v>314.45</v>
      </c>
    </row>
    <row r="270" spans="1:11" s="157" customFormat="1" hidden="1" outlineLevel="1" x14ac:dyDescent="0.25">
      <c r="A270" s="151" t="s">
        <v>596</v>
      </c>
      <c r="B270" s="152" t="s">
        <v>597</v>
      </c>
      <c r="C270" s="153" t="s">
        <v>193</v>
      </c>
      <c r="D270" s="152" t="s">
        <v>65</v>
      </c>
      <c r="E270" s="154" t="s">
        <v>475</v>
      </c>
      <c r="F270" s="155">
        <v>0.08</v>
      </c>
      <c r="G270" s="156">
        <v>0.128</v>
      </c>
      <c r="H270" s="154" t="s">
        <v>475</v>
      </c>
      <c r="I270" s="156">
        <v>1</v>
      </c>
      <c r="J270" s="154" t="s">
        <v>475</v>
      </c>
      <c r="K270" s="154" t="s">
        <v>475</v>
      </c>
    </row>
    <row r="271" spans="1:11" s="122" customFormat="1" ht="12" collapsed="1" x14ac:dyDescent="0.3">
      <c r="A271" s="146"/>
      <c r="B271" s="147"/>
      <c r="C271" s="148" t="s">
        <v>598</v>
      </c>
      <c r="D271" s="147"/>
      <c r="E271" s="149">
        <v>97.11</v>
      </c>
      <c r="F271" s="149"/>
      <c r="G271" s="150">
        <v>155</v>
      </c>
      <c r="H271" s="150"/>
      <c r="I271" s="150"/>
      <c r="J271" s="149"/>
      <c r="K271" s="150"/>
    </row>
    <row r="272" spans="1:11" s="122" customFormat="1" ht="12" x14ac:dyDescent="0.3">
      <c r="A272" s="146"/>
      <c r="B272" s="147"/>
      <c r="C272" s="148" t="s">
        <v>599</v>
      </c>
      <c r="D272" s="147"/>
      <c r="E272" s="149">
        <v>76</v>
      </c>
      <c r="F272" s="149"/>
      <c r="G272" s="150">
        <v>122</v>
      </c>
      <c r="H272" s="150"/>
      <c r="I272" s="150"/>
      <c r="J272" s="149"/>
      <c r="K272" s="150"/>
    </row>
    <row r="273" spans="1:11" s="122" customFormat="1" ht="12" x14ac:dyDescent="0.3">
      <c r="A273" s="146"/>
      <c r="B273" s="147"/>
      <c r="C273" s="148" t="s">
        <v>473</v>
      </c>
      <c r="D273" s="147"/>
      <c r="E273" s="149"/>
      <c r="F273" s="149"/>
      <c r="G273" s="150">
        <v>753</v>
      </c>
      <c r="H273" s="150"/>
      <c r="I273" s="150"/>
      <c r="J273" s="149"/>
      <c r="K273" s="150"/>
    </row>
    <row r="274" spans="1:11" s="57" customFormat="1" ht="66" x14ac:dyDescent="0.2">
      <c r="A274" s="52" t="s">
        <v>337</v>
      </c>
      <c r="B274" s="54" t="s">
        <v>600</v>
      </c>
      <c r="C274" s="89" t="s">
        <v>195</v>
      </c>
      <c r="D274" s="90">
        <v>0.25600000000000001</v>
      </c>
      <c r="E274" s="91">
        <v>417.65</v>
      </c>
      <c r="F274" s="91" t="s">
        <v>475</v>
      </c>
      <c r="G274" s="92">
        <v>107</v>
      </c>
      <c r="H274" s="92" t="s">
        <v>475</v>
      </c>
      <c r="I274" s="93" t="s">
        <v>475</v>
      </c>
      <c r="J274" s="91" t="s">
        <v>475</v>
      </c>
      <c r="K274" s="93" t="s">
        <v>475</v>
      </c>
    </row>
    <row r="275" spans="1:11" s="57" customFormat="1" x14ac:dyDescent="0.25">
      <c r="A275" s="94"/>
      <c r="B275" s="95"/>
      <c r="C275" s="96"/>
      <c r="D275" s="97" t="s">
        <v>65</v>
      </c>
      <c r="E275" s="98" t="s">
        <v>475</v>
      </c>
      <c r="F275" s="98" t="s">
        <v>475</v>
      </c>
      <c r="G275" s="99"/>
      <c r="H275" s="99"/>
      <c r="I275" s="99" t="s">
        <v>475</v>
      </c>
      <c r="J275" s="98" t="s">
        <v>475</v>
      </c>
      <c r="K275" s="99" t="s">
        <v>475</v>
      </c>
    </row>
    <row r="276" spans="1:11" s="57" customFormat="1" ht="18" hidden="1" outlineLevel="1" x14ac:dyDescent="0.3">
      <c r="A276" s="100"/>
      <c r="B276" s="101"/>
      <c r="C276" s="102" t="s">
        <v>437</v>
      </c>
      <c r="D276" s="103" t="s">
        <v>438</v>
      </c>
      <c r="E276" s="103" t="s">
        <v>439</v>
      </c>
      <c r="F276" s="103" t="s">
        <v>440</v>
      </c>
      <c r="G276" s="103" t="s">
        <v>441</v>
      </c>
      <c r="H276" s="103" t="s">
        <v>442</v>
      </c>
      <c r="I276" s="458" t="s">
        <v>443</v>
      </c>
      <c r="J276" s="459"/>
      <c r="K276" s="460"/>
    </row>
    <row r="277" spans="1:11" s="57" customFormat="1" hidden="1" outlineLevel="1" x14ac:dyDescent="0.3">
      <c r="A277" s="104"/>
      <c r="B277" s="101"/>
      <c r="C277" s="105" t="s">
        <v>476</v>
      </c>
      <c r="D277" s="106">
        <v>417.65</v>
      </c>
      <c r="E277" s="107">
        <v>1</v>
      </c>
      <c r="F277" s="108">
        <v>417.65</v>
      </c>
      <c r="G277" s="109">
        <v>1</v>
      </c>
      <c r="H277" s="108">
        <v>417.65</v>
      </c>
      <c r="I277" s="108"/>
      <c r="J277" s="108"/>
      <c r="K277" s="108">
        <v>107</v>
      </c>
    </row>
    <row r="278" spans="1:11" s="57" customFormat="1" ht="52.8" collapsed="1" x14ac:dyDescent="0.2">
      <c r="A278" s="52" t="s">
        <v>359</v>
      </c>
      <c r="B278" s="54" t="s">
        <v>601</v>
      </c>
      <c r="C278" s="89" t="s">
        <v>198</v>
      </c>
      <c r="D278" s="90">
        <v>1.6</v>
      </c>
      <c r="E278" s="91">
        <v>354.55</v>
      </c>
      <c r="F278" s="91">
        <v>29.7</v>
      </c>
      <c r="G278" s="92">
        <v>567</v>
      </c>
      <c r="H278" s="92">
        <v>182</v>
      </c>
      <c r="I278" s="93">
        <v>48</v>
      </c>
      <c r="J278" s="91">
        <v>11.82</v>
      </c>
      <c r="K278" s="93">
        <v>19</v>
      </c>
    </row>
    <row r="279" spans="1:11" s="57" customFormat="1" x14ac:dyDescent="0.25">
      <c r="A279" s="94"/>
      <c r="B279" s="95"/>
      <c r="C279" s="96"/>
      <c r="D279" s="97" t="s">
        <v>185</v>
      </c>
      <c r="E279" s="98">
        <v>113.71</v>
      </c>
      <c r="F279" s="98">
        <v>3.13</v>
      </c>
      <c r="G279" s="99"/>
      <c r="H279" s="99"/>
      <c r="I279" s="99">
        <v>5</v>
      </c>
      <c r="J279" s="98">
        <v>0.27</v>
      </c>
      <c r="K279" s="99" t="s">
        <v>475</v>
      </c>
    </row>
    <row r="280" spans="1:11" s="57" customFormat="1" ht="18" hidden="1" outlineLevel="1" x14ac:dyDescent="0.3">
      <c r="A280" s="100"/>
      <c r="B280" s="101"/>
      <c r="C280" s="102" t="s">
        <v>437</v>
      </c>
      <c r="D280" s="103" t="s">
        <v>438</v>
      </c>
      <c r="E280" s="103" t="s">
        <v>439</v>
      </c>
      <c r="F280" s="103" t="s">
        <v>440</v>
      </c>
      <c r="G280" s="103" t="s">
        <v>441</v>
      </c>
      <c r="H280" s="103" t="s">
        <v>442</v>
      </c>
      <c r="I280" s="458" t="s">
        <v>443</v>
      </c>
      <c r="J280" s="459"/>
      <c r="K280" s="460"/>
    </row>
    <row r="281" spans="1:11" s="57" customFormat="1" hidden="1" outlineLevel="1" x14ac:dyDescent="0.3">
      <c r="A281" s="104"/>
      <c r="B281" s="101"/>
      <c r="C281" s="105" t="s">
        <v>602</v>
      </c>
      <c r="D281" s="106">
        <v>113.71</v>
      </c>
      <c r="E281" s="107">
        <v>1</v>
      </c>
      <c r="F281" s="108">
        <v>113.71</v>
      </c>
      <c r="G281" s="109">
        <v>1</v>
      </c>
      <c r="H281" s="108">
        <v>113.71</v>
      </c>
      <c r="I281" s="108">
        <v>182</v>
      </c>
      <c r="J281" s="108"/>
      <c r="K281" s="108"/>
    </row>
    <row r="282" spans="1:11" s="57" customFormat="1" hidden="1" outlineLevel="1" x14ac:dyDescent="0.3">
      <c r="A282" s="104"/>
      <c r="B282" s="101"/>
      <c r="C282" s="105" t="s">
        <v>445</v>
      </c>
      <c r="D282" s="106">
        <v>29.7</v>
      </c>
      <c r="E282" s="107">
        <v>1</v>
      </c>
      <c r="F282" s="108">
        <v>29.7</v>
      </c>
      <c r="G282" s="109">
        <v>1</v>
      </c>
      <c r="H282" s="108">
        <v>29.7</v>
      </c>
      <c r="I282" s="108"/>
      <c r="J282" s="108">
        <v>48</v>
      </c>
      <c r="K282" s="108"/>
    </row>
    <row r="283" spans="1:11" s="57" customFormat="1" hidden="1" outlineLevel="2" x14ac:dyDescent="0.3">
      <c r="A283" s="110"/>
      <c r="B283" s="111"/>
      <c r="C283" s="112" t="s">
        <v>446</v>
      </c>
      <c r="D283" s="113">
        <v>26.57</v>
      </c>
      <c r="E283" s="114">
        <v>1</v>
      </c>
      <c r="F283" s="115">
        <v>26.57</v>
      </c>
      <c r="G283" s="116">
        <v>1</v>
      </c>
      <c r="H283" s="115">
        <v>26.57</v>
      </c>
      <c r="I283" s="115"/>
      <c r="J283" s="115">
        <v>43</v>
      </c>
      <c r="K283" s="115"/>
    </row>
    <row r="284" spans="1:11" s="57" customFormat="1" hidden="1" outlineLevel="2" x14ac:dyDescent="0.3">
      <c r="A284" s="110"/>
      <c r="B284" s="111"/>
      <c r="C284" s="112" t="s">
        <v>447</v>
      </c>
      <c r="D284" s="113">
        <v>3.13</v>
      </c>
      <c r="E284" s="114">
        <v>1</v>
      </c>
      <c r="F284" s="115">
        <v>3.13</v>
      </c>
      <c r="G284" s="116">
        <v>1</v>
      </c>
      <c r="H284" s="115">
        <v>3.13</v>
      </c>
      <c r="I284" s="115"/>
      <c r="J284" s="115">
        <v>5</v>
      </c>
      <c r="K284" s="115"/>
    </row>
    <row r="285" spans="1:11" s="57" customFormat="1" hidden="1" outlineLevel="1" x14ac:dyDescent="0.3">
      <c r="A285" s="104"/>
      <c r="B285" s="101"/>
      <c r="C285" s="105" t="s">
        <v>448</v>
      </c>
      <c r="D285" s="106">
        <v>211.14</v>
      </c>
      <c r="E285" s="107">
        <v>1</v>
      </c>
      <c r="F285" s="108">
        <v>211.14</v>
      </c>
      <c r="G285" s="109">
        <v>1</v>
      </c>
      <c r="H285" s="108">
        <v>211.14</v>
      </c>
      <c r="I285" s="108"/>
      <c r="J285" s="108"/>
      <c r="K285" s="108">
        <v>338</v>
      </c>
    </row>
    <row r="286" spans="1:11" s="122" customFormat="1" ht="12" collapsed="1" x14ac:dyDescent="0.3">
      <c r="A286" s="117"/>
      <c r="B286" s="118"/>
      <c r="C286" s="119"/>
      <c r="D286" s="118"/>
      <c r="E286" s="120"/>
      <c r="F286" s="120"/>
      <c r="G286" s="121"/>
      <c r="H286" s="121"/>
      <c r="I286" s="121"/>
      <c r="J286" s="120"/>
      <c r="K286" s="121"/>
    </row>
    <row r="287" spans="1:11" s="122" customFormat="1" ht="12" hidden="1" outlineLevel="1" x14ac:dyDescent="0.3">
      <c r="A287" s="449" t="s">
        <v>449</v>
      </c>
      <c r="B287" s="449" t="s">
        <v>450</v>
      </c>
      <c r="C287" s="449" t="s">
        <v>451</v>
      </c>
      <c r="D287" s="449" t="s">
        <v>452</v>
      </c>
      <c r="E287" s="449" t="s">
        <v>423</v>
      </c>
      <c r="F287" s="461" t="s">
        <v>43</v>
      </c>
      <c r="G287" s="462"/>
      <c r="H287" s="463" t="s">
        <v>453</v>
      </c>
      <c r="I287" s="449" t="s">
        <v>441</v>
      </c>
      <c r="J287" s="461" t="s">
        <v>454</v>
      </c>
      <c r="K287" s="462"/>
    </row>
    <row r="288" spans="1:11" s="122" customFormat="1" ht="12" hidden="1" outlineLevel="1" x14ac:dyDescent="0.3">
      <c r="A288" s="450"/>
      <c r="B288" s="450"/>
      <c r="C288" s="450"/>
      <c r="D288" s="450"/>
      <c r="E288" s="450"/>
      <c r="F288" s="123" t="s">
        <v>455</v>
      </c>
      <c r="G288" s="123" t="s">
        <v>456</v>
      </c>
      <c r="H288" s="464"/>
      <c r="I288" s="450"/>
      <c r="J288" s="123" t="s">
        <v>455</v>
      </c>
      <c r="K288" s="124" t="s">
        <v>457</v>
      </c>
    </row>
    <row r="289" spans="1:11" s="131" customFormat="1" hidden="1" outlineLevel="1" x14ac:dyDescent="0.25">
      <c r="A289" s="125" t="s">
        <v>603</v>
      </c>
      <c r="B289" s="126" t="s">
        <v>21</v>
      </c>
      <c r="C289" s="127" t="s">
        <v>604</v>
      </c>
      <c r="D289" s="126" t="s">
        <v>51</v>
      </c>
      <c r="E289" s="128">
        <v>9.6199999999999992</v>
      </c>
      <c r="F289" s="129">
        <v>11.82</v>
      </c>
      <c r="G289" s="130">
        <v>18.911999999999999</v>
      </c>
      <c r="H289" s="128">
        <v>181.94</v>
      </c>
      <c r="I289" s="130">
        <v>1</v>
      </c>
      <c r="J289" s="128">
        <v>113.71</v>
      </c>
      <c r="K289" s="128">
        <v>181.94</v>
      </c>
    </row>
    <row r="290" spans="1:11" s="131" customFormat="1" hidden="1" outlineLevel="1" x14ac:dyDescent="0.25">
      <c r="A290" s="125" t="s">
        <v>605</v>
      </c>
      <c r="B290" s="126" t="s">
        <v>25</v>
      </c>
      <c r="C290" s="127" t="s">
        <v>53</v>
      </c>
      <c r="D290" s="126" t="s">
        <v>51</v>
      </c>
      <c r="E290" s="128">
        <v>11.59</v>
      </c>
      <c r="F290" s="129">
        <v>0.27</v>
      </c>
      <c r="G290" s="130">
        <v>0.432</v>
      </c>
      <c r="H290" s="128">
        <v>5.01</v>
      </c>
      <c r="I290" s="130">
        <v>1</v>
      </c>
      <c r="J290" s="128">
        <v>3.13</v>
      </c>
      <c r="K290" s="128">
        <v>5.01</v>
      </c>
    </row>
    <row r="291" spans="1:11" s="138" customFormat="1" hidden="1" outlineLevel="1" x14ac:dyDescent="0.25">
      <c r="A291" s="132" t="s">
        <v>606</v>
      </c>
      <c r="B291" s="133" t="s">
        <v>466</v>
      </c>
      <c r="C291" s="134" t="s">
        <v>60</v>
      </c>
      <c r="D291" s="133" t="s">
        <v>56</v>
      </c>
      <c r="E291" s="135">
        <v>110</v>
      </c>
      <c r="F291" s="136">
        <v>0.27</v>
      </c>
      <c r="G291" s="137">
        <v>0.432</v>
      </c>
      <c r="H291" s="135">
        <v>47.52</v>
      </c>
      <c r="I291" s="137">
        <v>1</v>
      </c>
      <c r="J291" s="135">
        <v>29.7</v>
      </c>
      <c r="K291" s="135">
        <v>47.52</v>
      </c>
    </row>
    <row r="292" spans="1:11" s="145" customFormat="1" hidden="1" outlineLevel="1" x14ac:dyDescent="0.25">
      <c r="A292" s="139" t="s">
        <v>607</v>
      </c>
      <c r="B292" s="140" t="s">
        <v>470</v>
      </c>
      <c r="C292" s="141" t="s">
        <v>64</v>
      </c>
      <c r="D292" s="140" t="s">
        <v>65</v>
      </c>
      <c r="E292" s="142">
        <v>2.44</v>
      </c>
      <c r="F292" s="143">
        <v>1</v>
      </c>
      <c r="G292" s="144">
        <v>1.6</v>
      </c>
      <c r="H292" s="142">
        <v>3.9</v>
      </c>
      <c r="I292" s="144">
        <v>1</v>
      </c>
      <c r="J292" s="142">
        <v>2.44</v>
      </c>
      <c r="K292" s="142">
        <v>3.9</v>
      </c>
    </row>
    <row r="293" spans="1:11" s="145" customFormat="1" hidden="1" outlineLevel="1" x14ac:dyDescent="0.25">
      <c r="A293" s="139" t="s">
        <v>608</v>
      </c>
      <c r="B293" s="140" t="s">
        <v>609</v>
      </c>
      <c r="C293" s="141" t="s">
        <v>203</v>
      </c>
      <c r="D293" s="140" t="s">
        <v>130</v>
      </c>
      <c r="E293" s="142">
        <v>37600.01</v>
      </c>
      <c r="F293" s="143">
        <v>1.7000000000000001E-4</v>
      </c>
      <c r="G293" s="144">
        <v>2.72E-4</v>
      </c>
      <c r="H293" s="142">
        <v>10.23</v>
      </c>
      <c r="I293" s="144">
        <v>1</v>
      </c>
      <c r="J293" s="142">
        <v>6.39</v>
      </c>
      <c r="K293" s="142">
        <v>10.23</v>
      </c>
    </row>
    <row r="294" spans="1:11" s="157" customFormat="1" hidden="1" outlineLevel="1" x14ac:dyDescent="0.25">
      <c r="A294" s="151" t="s">
        <v>610</v>
      </c>
      <c r="B294" s="152" t="s">
        <v>611</v>
      </c>
      <c r="C294" s="153" t="s">
        <v>205</v>
      </c>
      <c r="D294" s="152" t="s">
        <v>180</v>
      </c>
      <c r="E294" s="154" t="s">
        <v>475</v>
      </c>
      <c r="F294" s="155">
        <v>10</v>
      </c>
      <c r="G294" s="156">
        <v>16</v>
      </c>
      <c r="H294" s="154" t="s">
        <v>475</v>
      </c>
      <c r="I294" s="156">
        <v>1</v>
      </c>
      <c r="J294" s="154" t="s">
        <v>475</v>
      </c>
      <c r="K294" s="154" t="s">
        <v>475</v>
      </c>
    </row>
    <row r="295" spans="1:11" s="145" customFormat="1" hidden="1" outlineLevel="1" x14ac:dyDescent="0.25">
      <c r="A295" s="139" t="s">
        <v>612</v>
      </c>
      <c r="B295" s="140" t="s">
        <v>613</v>
      </c>
      <c r="C295" s="141" t="s">
        <v>207</v>
      </c>
      <c r="D295" s="140" t="s">
        <v>208</v>
      </c>
      <c r="E295" s="142">
        <v>84.75</v>
      </c>
      <c r="F295" s="143">
        <v>0.15</v>
      </c>
      <c r="G295" s="144">
        <v>0.24</v>
      </c>
      <c r="H295" s="142">
        <v>20.34</v>
      </c>
      <c r="I295" s="144">
        <v>1</v>
      </c>
      <c r="J295" s="142">
        <v>12.71</v>
      </c>
      <c r="K295" s="142">
        <v>20.34</v>
      </c>
    </row>
    <row r="296" spans="1:11" s="145" customFormat="1" hidden="1" outlineLevel="1" x14ac:dyDescent="0.25">
      <c r="A296" s="139" t="s">
        <v>614</v>
      </c>
      <c r="B296" s="140" t="s">
        <v>615</v>
      </c>
      <c r="C296" s="141" t="s">
        <v>210</v>
      </c>
      <c r="D296" s="140" t="s">
        <v>180</v>
      </c>
      <c r="E296" s="142">
        <v>18.96</v>
      </c>
      <c r="F296" s="143">
        <v>10</v>
      </c>
      <c r="G296" s="144">
        <v>16</v>
      </c>
      <c r="H296" s="142">
        <v>303.36</v>
      </c>
      <c r="I296" s="144">
        <v>1</v>
      </c>
      <c r="J296" s="142">
        <v>189.6</v>
      </c>
      <c r="K296" s="142">
        <v>303.36</v>
      </c>
    </row>
    <row r="297" spans="1:11" s="122" customFormat="1" ht="12" collapsed="1" x14ac:dyDescent="0.3">
      <c r="A297" s="146"/>
      <c r="B297" s="147"/>
      <c r="C297" s="148" t="s">
        <v>598</v>
      </c>
      <c r="D297" s="147"/>
      <c r="E297" s="149">
        <v>134.37</v>
      </c>
      <c r="F297" s="149"/>
      <c r="G297" s="150">
        <v>215</v>
      </c>
      <c r="H297" s="150"/>
      <c r="I297" s="150"/>
      <c r="J297" s="149"/>
      <c r="K297" s="150"/>
    </row>
    <row r="298" spans="1:11" s="122" customFormat="1" ht="12" x14ac:dyDescent="0.3">
      <c r="A298" s="146"/>
      <c r="B298" s="147"/>
      <c r="C298" s="148" t="s">
        <v>599</v>
      </c>
      <c r="D298" s="147"/>
      <c r="E298" s="149">
        <v>105.16</v>
      </c>
      <c r="F298" s="149"/>
      <c r="G298" s="150">
        <v>168</v>
      </c>
      <c r="H298" s="150"/>
      <c r="I298" s="150"/>
      <c r="J298" s="149"/>
      <c r="K298" s="150"/>
    </row>
    <row r="299" spans="1:11" s="122" customFormat="1" ht="12" x14ac:dyDescent="0.3">
      <c r="A299" s="146"/>
      <c r="B299" s="147"/>
      <c r="C299" s="148" t="s">
        <v>473</v>
      </c>
      <c r="D299" s="147"/>
      <c r="E299" s="149"/>
      <c r="F299" s="149"/>
      <c r="G299" s="150">
        <v>950</v>
      </c>
      <c r="H299" s="150"/>
      <c r="I299" s="150"/>
      <c r="J299" s="149"/>
      <c r="K299" s="150"/>
    </row>
    <row r="300" spans="1:11" s="57" customFormat="1" ht="66" x14ac:dyDescent="0.2">
      <c r="A300" s="52" t="s">
        <v>379</v>
      </c>
      <c r="B300" s="54" t="s">
        <v>616</v>
      </c>
      <c r="C300" s="89" t="s">
        <v>211</v>
      </c>
      <c r="D300" s="90">
        <v>8</v>
      </c>
      <c r="E300" s="91">
        <v>108.68</v>
      </c>
      <c r="F300" s="91" t="s">
        <v>475</v>
      </c>
      <c r="G300" s="92">
        <v>869</v>
      </c>
      <c r="H300" s="92" t="s">
        <v>475</v>
      </c>
      <c r="I300" s="93" t="s">
        <v>475</v>
      </c>
      <c r="J300" s="91" t="s">
        <v>475</v>
      </c>
      <c r="K300" s="93" t="s">
        <v>475</v>
      </c>
    </row>
    <row r="301" spans="1:11" s="57" customFormat="1" x14ac:dyDescent="0.25">
      <c r="A301" s="94"/>
      <c r="B301" s="95"/>
      <c r="C301" s="96"/>
      <c r="D301" s="97" t="s">
        <v>180</v>
      </c>
      <c r="E301" s="98" t="s">
        <v>475</v>
      </c>
      <c r="F301" s="98" t="s">
        <v>475</v>
      </c>
      <c r="G301" s="99"/>
      <c r="H301" s="99"/>
      <c r="I301" s="99" t="s">
        <v>475</v>
      </c>
      <c r="J301" s="98" t="s">
        <v>475</v>
      </c>
      <c r="K301" s="99" t="s">
        <v>475</v>
      </c>
    </row>
    <row r="302" spans="1:11" s="57" customFormat="1" ht="18" hidden="1" outlineLevel="1" x14ac:dyDescent="0.3">
      <c r="A302" s="100"/>
      <c r="B302" s="101"/>
      <c r="C302" s="102" t="s">
        <v>437</v>
      </c>
      <c r="D302" s="103" t="s">
        <v>438</v>
      </c>
      <c r="E302" s="103" t="s">
        <v>439</v>
      </c>
      <c r="F302" s="103" t="s">
        <v>440</v>
      </c>
      <c r="G302" s="103" t="s">
        <v>441</v>
      </c>
      <c r="H302" s="103" t="s">
        <v>442</v>
      </c>
      <c r="I302" s="458" t="s">
        <v>443</v>
      </c>
      <c r="J302" s="459"/>
      <c r="K302" s="460"/>
    </row>
    <row r="303" spans="1:11" s="57" customFormat="1" hidden="1" outlineLevel="1" x14ac:dyDescent="0.3">
      <c r="A303" s="104"/>
      <c r="B303" s="101"/>
      <c r="C303" s="105" t="s">
        <v>476</v>
      </c>
      <c r="D303" s="106">
        <v>108.68</v>
      </c>
      <c r="E303" s="107">
        <v>1</v>
      </c>
      <c r="F303" s="108">
        <v>108.68</v>
      </c>
      <c r="G303" s="109">
        <v>1</v>
      </c>
      <c r="H303" s="108">
        <v>108.68</v>
      </c>
      <c r="I303" s="108"/>
      <c r="J303" s="108"/>
      <c r="K303" s="108">
        <v>869</v>
      </c>
    </row>
    <row r="304" spans="1:11" s="57" customFormat="1" ht="66" collapsed="1" x14ac:dyDescent="0.2">
      <c r="A304" s="52" t="s">
        <v>389</v>
      </c>
      <c r="B304" s="54" t="s">
        <v>617</v>
      </c>
      <c r="C304" s="89" t="s">
        <v>212</v>
      </c>
      <c r="D304" s="90">
        <v>8</v>
      </c>
      <c r="E304" s="91">
        <v>260.08999999999997</v>
      </c>
      <c r="F304" s="91" t="s">
        <v>475</v>
      </c>
      <c r="G304" s="92">
        <v>2081</v>
      </c>
      <c r="H304" s="92" t="s">
        <v>475</v>
      </c>
      <c r="I304" s="93" t="s">
        <v>475</v>
      </c>
      <c r="J304" s="91" t="s">
        <v>475</v>
      </c>
      <c r="K304" s="93" t="s">
        <v>475</v>
      </c>
    </row>
    <row r="305" spans="1:11" s="57" customFormat="1" ht="13.8" thickBot="1" x14ac:dyDescent="0.3">
      <c r="A305" s="94"/>
      <c r="B305" s="95"/>
      <c r="C305" s="96"/>
      <c r="D305" s="97" t="s">
        <v>180</v>
      </c>
      <c r="E305" s="98" t="s">
        <v>475</v>
      </c>
      <c r="F305" s="98" t="s">
        <v>475</v>
      </c>
      <c r="G305" s="99"/>
      <c r="H305" s="99"/>
      <c r="I305" s="99" t="s">
        <v>475</v>
      </c>
      <c r="J305" s="98" t="s">
        <v>475</v>
      </c>
      <c r="K305" s="99" t="s">
        <v>475</v>
      </c>
    </row>
    <row r="306" spans="1:11" s="57" customFormat="1" ht="18" hidden="1" outlineLevel="1" x14ac:dyDescent="0.3">
      <c r="A306" s="100"/>
      <c r="B306" s="101"/>
      <c r="C306" s="102" t="s">
        <v>437</v>
      </c>
      <c r="D306" s="103" t="s">
        <v>438</v>
      </c>
      <c r="E306" s="103" t="s">
        <v>439</v>
      </c>
      <c r="F306" s="103" t="s">
        <v>440</v>
      </c>
      <c r="G306" s="103" t="s">
        <v>441</v>
      </c>
      <c r="H306" s="103" t="s">
        <v>442</v>
      </c>
      <c r="I306" s="458" t="s">
        <v>443</v>
      </c>
      <c r="J306" s="459"/>
      <c r="K306" s="460"/>
    </row>
    <row r="307" spans="1:11" s="57" customFormat="1" ht="13.8" hidden="1" outlineLevel="1" thickBot="1" x14ac:dyDescent="0.35">
      <c r="A307" s="104"/>
      <c r="B307" s="101"/>
      <c r="C307" s="105" t="s">
        <v>476</v>
      </c>
      <c r="D307" s="106">
        <v>260.08999999999997</v>
      </c>
      <c r="E307" s="107">
        <v>1</v>
      </c>
      <c r="F307" s="108">
        <v>260.08999999999997</v>
      </c>
      <c r="G307" s="109">
        <v>1</v>
      </c>
      <c r="H307" s="108">
        <v>260.08999999999997</v>
      </c>
      <c r="I307" s="108"/>
      <c r="J307" s="108"/>
      <c r="K307" s="108">
        <v>2081</v>
      </c>
    </row>
    <row r="308" spans="1:11" s="37" customFormat="1" ht="13.8" collapsed="1" thickTop="1" x14ac:dyDescent="0.3">
      <c r="A308" s="158"/>
      <c r="B308" s="465"/>
      <c r="C308" s="467" t="s">
        <v>618</v>
      </c>
      <c r="D308" s="159" t="s">
        <v>6</v>
      </c>
      <c r="E308" s="160"/>
      <c r="F308" s="160"/>
      <c r="G308" s="161">
        <v>4100</v>
      </c>
      <c r="H308" s="161">
        <v>312</v>
      </c>
      <c r="I308" s="162">
        <v>79</v>
      </c>
      <c r="J308" s="160"/>
      <c r="K308" s="162">
        <v>36</v>
      </c>
    </row>
    <row r="309" spans="1:11" s="37" customFormat="1" x14ac:dyDescent="0.3">
      <c r="A309" s="163"/>
      <c r="B309" s="466"/>
      <c r="C309" s="468"/>
      <c r="D309" s="164" t="s">
        <v>6</v>
      </c>
      <c r="E309" s="165"/>
      <c r="F309" s="165"/>
      <c r="G309" s="166"/>
      <c r="H309" s="166"/>
      <c r="I309" s="166">
        <v>10</v>
      </c>
      <c r="J309" s="165"/>
      <c r="K309" s="166">
        <v>1</v>
      </c>
    </row>
    <row r="310" spans="1:11" s="37" customFormat="1" x14ac:dyDescent="0.3">
      <c r="A310" s="167"/>
      <c r="B310" s="168"/>
      <c r="C310" s="169"/>
      <c r="D310" s="170"/>
      <c r="E310" s="171"/>
      <c r="F310" s="171"/>
      <c r="G310" s="172"/>
      <c r="H310" s="172"/>
      <c r="I310" s="172"/>
      <c r="J310" s="172"/>
      <c r="K310" s="173"/>
    </row>
    <row r="311" spans="1:11" s="37" customFormat="1" x14ac:dyDescent="0.3">
      <c r="A311" s="174"/>
      <c r="B311" s="175"/>
      <c r="C311" s="176" t="s">
        <v>619</v>
      </c>
      <c r="D311" s="177" t="s">
        <v>6</v>
      </c>
      <c r="E311" s="178"/>
      <c r="F311" s="178"/>
      <c r="G311" s="179">
        <v>4760</v>
      </c>
      <c r="H311" s="179"/>
      <c r="I311" s="179"/>
      <c r="J311" s="178"/>
      <c r="K311" s="179"/>
    </row>
    <row r="312" spans="1:11" s="37" customFormat="1" x14ac:dyDescent="0.3">
      <c r="A312" s="174"/>
      <c r="B312" s="175"/>
      <c r="C312" s="176" t="s">
        <v>507</v>
      </c>
      <c r="D312" s="177" t="s">
        <v>51</v>
      </c>
      <c r="E312" s="178"/>
      <c r="F312" s="178"/>
      <c r="G312" s="179"/>
      <c r="H312" s="179"/>
      <c r="I312" s="179"/>
      <c r="J312" s="178"/>
      <c r="K312" s="179">
        <v>38</v>
      </c>
    </row>
    <row r="313" spans="1:11" s="37" customFormat="1" x14ac:dyDescent="0.3">
      <c r="A313" s="174"/>
      <c r="B313" s="175"/>
      <c r="C313" s="176" t="s">
        <v>508</v>
      </c>
      <c r="D313" s="177" t="s">
        <v>6</v>
      </c>
      <c r="E313" s="178"/>
      <c r="F313" s="178"/>
      <c r="G313" s="179"/>
      <c r="H313" s="179">
        <v>341</v>
      </c>
      <c r="I313" s="179"/>
      <c r="J313" s="178"/>
      <c r="K313" s="179"/>
    </row>
    <row r="314" spans="1:11" s="37" customFormat="1" x14ac:dyDescent="0.3">
      <c r="A314" s="355"/>
      <c r="B314" s="356"/>
      <c r="C314" s="356"/>
      <c r="D314" s="356"/>
      <c r="E314" s="356"/>
      <c r="F314" s="356"/>
      <c r="G314" s="356"/>
      <c r="H314" s="356"/>
      <c r="I314" s="356"/>
      <c r="J314" s="356"/>
      <c r="K314" s="357"/>
    </row>
    <row r="315" spans="1:11" ht="15.75" customHeight="1" x14ac:dyDescent="0.3">
      <c r="A315" s="455" t="s">
        <v>620</v>
      </c>
      <c r="B315" s="456"/>
      <c r="C315" s="456"/>
      <c r="D315" s="456"/>
      <c r="E315" s="456"/>
      <c r="F315" s="456"/>
      <c r="G315" s="456"/>
      <c r="H315" s="456"/>
      <c r="I315" s="456"/>
      <c r="J315" s="456"/>
      <c r="K315" s="457"/>
    </row>
    <row r="316" spans="1:11" s="57" customFormat="1" ht="66" x14ac:dyDescent="0.2">
      <c r="A316" s="52" t="s">
        <v>621</v>
      </c>
      <c r="B316" s="54" t="s">
        <v>622</v>
      </c>
      <c r="C316" s="89" t="s">
        <v>215</v>
      </c>
      <c r="D316" s="90">
        <v>0.21</v>
      </c>
      <c r="E316" s="91">
        <v>7516.31</v>
      </c>
      <c r="F316" s="91">
        <v>2697.1</v>
      </c>
      <c r="G316" s="92">
        <v>1578</v>
      </c>
      <c r="H316" s="92">
        <v>653</v>
      </c>
      <c r="I316" s="93">
        <v>566</v>
      </c>
      <c r="J316" s="91">
        <v>364.8</v>
      </c>
      <c r="K316" s="93">
        <v>77</v>
      </c>
    </row>
    <row r="317" spans="1:11" s="57" customFormat="1" x14ac:dyDescent="0.25">
      <c r="A317" s="94"/>
      <c r="B317" s="95"/>
      <c r="C317" s="96"/>
      <c r="D317" s="97" t="s">
        <v>216</v>
      </c>
      <c r="E317" s="98">
        <v>3111.74</v>
      </c>
      <c r="F317" s="98">
        <v>253.87</v>
      </c>
      <c r="G317" s="99"/>
      <c r="H317" s="99"/>
      <c r="I317" s="99">
        <v>53</v>
      </c>
      <c r="J317" s="98">
        <v>16.29</v>
      </c>
      <c r="K317" s="99">
        <v>3</v>
      </c>
    </row>
    <row r="318" spans="1:11" s="57" customFormat="1" ht="18" hidden="1" outlineLevel="1" x14ac:dyDescent="0.3">
      <c r="A318" s="100"/>
      <c r="B318" s="101"/>
      <c r="C318" s="102" t="s">
        <v>437</v>
      </c>
      <c r="D318" s="103" t="s">
        <v>438</v>
      </c>
      <c r="E318" s="103" t="s">
        <v>439</v>
      </c>
      <c r="F318" s="103" t="s">
        <v>440</v>
      </c>
      <c r="G318" s="103" t="s">
        <v>441</v>
      </c>
      <c r="H318" s="103" t="s">
        <v>442</v>
      </c>
      <c r="I318" s="458" t="s">
        <v>443</v>
      </c>
      <c r="J318" s="459"/>
      <c r="K318" s="460"/>
    </row>
    <row r="319" spans="1:11" s="57" customFormat="1" hidden="1" outlineLevel="1" x14ac:dyDescent="0.3">
      <c r="A319" s="104"/>
      <c r="B319" s="101"/>
      <c r="C319" s="105" t="s">
        <v>623</v>
      </c>
      <c r="D319" s="106">
        <v>3111.74</v>
      </c>
      <c r="E319" s="107">
        <v>1</v>
      </c>
      <c r="F319" s="108">
        <v>3111.74</v>
      </c>
      <c r="G319" s="109">
        <v>1</v>
      </c>
      <c r="H319" s="108">
        <v>3111.74</v>
      </c>
      <c r="I319" s="108">
        <v>653</v>
      </c>
      <c r="J319" s="108"/>
      <c r="K319" s="108"/>
    </row>
    <row r="320" spans="1:11" s="57" customFormat="1" hidden="1" outlineLevel="1" x14ac:dyDescent="0.3">
      <c r="A320" s="104"/>
      <c r="B320" s="101"/>
      <c r="C320" s="105" t="s">
        <v>445</v>
      </c>
      <c r="D320" s="106">
        <v>2697.1</v>
      </c>
      <c r="E320" s="107">
        <v>1</v>
      </c>
      <c r="F320" s="108">
        <v>2697.1</v>
      </c>
      <c r="G320" s="109">
        <v>1</v>
      </c>
      <c r="H320" s="108">
        <v>2697.1</v>
      </c>
      <c r="I320" s="108"/>
      <c r="J320" s="108">
        <v>566</v>
      </c>
      <c r="K320" s="108"/>
    </row>
    <row r="321" spans="1:11" s="57" customFormat="1" hidden="1" outlineLevel="2" x14ac:dyDescent="0.3">
      <c r="A321" s="110"/>
      <c r="B321" s="111"/>
      <c r="C321" s="112" t="s">
        <v>446</v>
      </c>
      <c r="D321" s="113">
        <v>2443.23</v>
      </c>
      <c r="E321" s="114">
        <v>1</v>
      </c>
      <c r="F321" s="115">
        <v>2443.23</v>
      </c>
      <c r="G321" s="116">
        <v>1</v>
      </c>
      <c r="H321" s="115">
        <v>2443.23</v>
      </c>
      <c r="I321" s="115"/>
      <c r="J321" s="115">
        <v>513</v>
      </c>
      <c r="K321" s="115"/>
    </row>
    <row r="322" spans="1:11" s="57" customFormat="1" hidden="1" outlineLevel="2" x14ac:dyDescent="0.3">
      <c r="A322" s="110"/>
      <c r="B322" s="111"/>
      <c r="C322" s="112" t="s">
        <v>447</v>
      </c>
      <c r="D322" s="113">
        <v>253.87</v>
      </c>
      <c r="E322" s="114">
        <v>1</v>
      </c>
      <c r="F322" s="115">
        <v>253.87</v>
      </c>
      <c r="G322" s="116">
        <v>1</v>
      </c>
      <c r="H322" s="115">
        <v>253.87</v>
      </c>
      <c r="I322" s="115"/>
      <c r="J322" s="115">
        <v>53</v>
      </c>
      <c r="K322" s="115"/>
    </row>
    <row r="323" spans="1:11" s="57" customFormat="1" hidden="1" outlineLevel="1" x14ac:dyDescent="0.3">
      <c r="A323" s="104"/>
      <c r="B323" s="101"/>
      <c r="C323" s="105" t="s">
        <v>448</v>
      </c>
      <c r="D323" s="106">
        <v>1707.47</v>
      </c>
      <c r="E323" s="107">
        <v>1</v>
      </c>
      <c r="F323" s="108">
        <v>1707.47</v>
      </c>
      <c r="G323" s="109">
        <v>1</v>
      </c>
      <c r="H323" s="108">
        <v>1707.47</v>
      </c>
      <c r="I323" s="108"/>
      <c r="J323" s="108"/>
      <c r="K323" s="108">
        <v>359</v>
      </c>
    </row>
    <row r="324" spans="1:11" s="122" customFormat="1" ht="12" collapsed="1" x14ac:dyDescent="0.3">
      <c r="A324" s="117"/>
      <c r="B324" s="118"/>
      <c r="C324" s="119"/>
      <c r="D324" s="118"/>
      <c r="E324" s="120"/>
      <c r="F324" s="120"/>
      <c r="G324" s="121"/>
      <c r="H324" s="121"/>
      <c r="I324" s="121"/>
      <c r="J324" s="120"/>
      <c r="K324" s="121"/>
    </row>
    <row r="325" spans="1:11" s="122" customFormat="1" ht="12" hidden="1" outlineLevel="1" x14ac:dyDescent="0.3">
      <c r="A325" s="449" t="s">
        <v>449</v>
      </c>
      <c r="B325" s="449" t="s">
        <v>450</v>
      </c>
      <c r="C325" s="449" t="s">
        <v>451</v>
      </c>
      <c r="D325" s="449" t="s">
        <v>452</v>
      </c>
      <c r="E325" s="449" t="s">
        <v>423</v>
      </c>
      <c r="F325" s="461" t="s">
        <v>43</v>
      </c>
      <c r="G325" s="462"/>
      <c r="H325" s="463" t="s">
        <v>453</v>
      </c>
      <c r="I325" s="449" t="s">
        <v>441</v>
      </c>
      <c r="J325" s="461" t="s">
        <v>454</v>
      </c>
      <c r="K325" s="462"/>
    </row>
    <row r="326" spans="1:11" s="122" customFormat="1" ht="12" hidden="1" outlineLevel="1" x14ac:dyDescent="0.3">
      <c r="A326" s="450"/>
      <c r="B326" s="450"/>
      <c r="C326" s="450"/>
      <c r="D326" s="450"/>
      <c r="E326" s="450"/>
      <c r="F326" s="123" t="s">
        <v>455</v>
      </c>
      <c r="G326" s="123" t="s">
        <v>456</v>
      </c>
      <c r="H326" s="464"/>
      <c r="I326" s="450"/>
      <c r="J326" s="123" t="s">
        <v>455</v>
      </c>
      <c r="K326" s="124" t="s">
        <v>457</v>
      </c>
    </row>
    <row r="327" spans="1:11" s="131" customFormat="1" hidden="1" outlineLevel="1" x14ac:dyDescent="0.25">
      <c r="A327" s="125" t="s">
        <v>624</v>
      </c>
      <c r="B327" s="126" t="s">
        <v>21</v>
      </c>
      <c r="C327" s="127" t="s">
        <v>625</v>
      </c>
      <c r="D327" s="126" t="s">
        <v>51</v>
      </c>
      <c r="E327" s="128">
        <v>8.5299999999999994</v>
      </c>
      <c r="F327" s="129">
        <v>364.8</v>
      </c>
      <c r="G327" s="130">
        <v>76.608000000000004</v>
      </c>
      <c r="H327" s="128">
        <v>653.47</v>
      </c>
      <c r="I327" s="130">
        <v>1</v>
      </c>
      <c r="J327" s="128">
        <v>3111.74</v>
      </c>
      <c r="K327" s="128">
        <v>653.47</v>
      </c>
    </row>
    <row r="328" spans="1:11" s="131" customFormat="1" hidden="1" outlineLevel="1" x14ac:dyDescent="0.25">
      <c r="A328" s="125" t="s">
        <v>626</v>
      </c>
      <c r="B328" s="126" t="s">
        <v>25</v>
      </c>
      <c r="C328" s="127" t="s">
        <v>53</v>
      </c>
      <c r="D328" s="126" t="s">
        <v>51</v>
      </c>
      <c r="E328" s="128">
        <v>15.58</v>
      </c>
      <c r="F328" s="129">
        <v>16.29</v>
      </c>
      <c r="G328" s="130">
        <v>3.4209000000000001</v>
      </c>
      <c r="H328" s="128">
        <v>53.31</v>
      </c>
      <c r="I328" s="130">
        <v>1</v>
      </c>
      <c r="J328" s="128">
        <v>253.87</v>
      </c>
      <c r="K328" s="128">
        <v>53.31</v>
      </c>
    </row>
    <row r="329" spans="1:11" s="138" customFormat="1" hidden="1" outlineLevel="1" x14ac:dyDescent="0.25">
      <c r="A329" s="132" t="s">
        <v>627</v>
      </c>
      <c r="B329" s="133" t="s">
        <v>492</v>
      </c>
      <c r="C329" s="134" t="s">
        <v>86</v>
      </c>
      <c r="D329" s="133" t="s">
        <v>56</v>
      </c>
      <c r="E329" s="135">
        <v>111.99</v>
      </c>
      <c r="F329" s="136">
        <v>1.52</v>
      </c>
      <c r="G329" s="137">
        <v>0.31919999999999998</v>
      </c>
      <c r="H329" s="135">
        <v>35.75</v>
      </c>
      <c r="I329" s="137">
        <v>1</v>
      </c>
      <c r="J329" s="135">
        <v>170.22</v>
      </c>
      <c r="K329" s="135">
        <v>35.75</v>
      </c>
    </row>
    <row r="330" spans="1:11" s="138" customFormat="1" ht="20.399999999999999" hidden="1" outlineLevel="1" x14ac:dyDescent="0.25">
      <c r="A330" s="132" t="s">
        <v>628</v>
      </c>
      <c r="B330" s="133" t="s">
        <v>629</v>
      </c>
      <c r="C330" s="134" t="s">
        <v>222</v>
      </c>
      <c r="D330" s="133" t="s">
        <v>56</v>
      </c>
      <c r="E330" s="135">
        <v>187.68</v>
      </c>
      <c r="F330" s="136">
        <v>12.76</v>
      </c>
      <c r="G330" s="137">
        <v>2.6796000000000002</v>
      </c>
      <c r="H330" s="135">
        <v>502.91</v>
      </c>
      <c r="I330" s="137">
        <v>1</v>
      </c>
      <c r="J330" s="135">
        <v>2394.8000000000002</v>
      </c>
      <c r="K330" s="135">
        <v>502.91</v>
      </c>
    </row>
    <row r="331" spans="1:11" s="138" customFormat="1" hidden="1" outlineLevel="1" x14ac:dyDescent="0.25">
      <c r="A331" s="132" t="s">
        <v>630</v>
      </c>
      <c r="B331" s="133" t="s">
        <v>495</v>
      </c>
      <c r="C331" s="134" t="s">
        <v>89</v>
      </c>
      <c r="D331" s="133" t="s">
        <v>56</v>
      </c>
      <c r="E331" s="135">
        <v>65.709999999999994</v>
      </c>
      <c r="F331" s="136">
        <v>2.0099999999999998</v>
      </c>
      <c r="G331" s="137">
        <v>0.42209999999999998</v>
      </c>
      <c r="H331" s="135">
        <v>27.74</v>
      </c>
      <c r="I331" s="137">
        <v>1</v>
      </c>
      <c r="J331" s="135">
        <v>132.08000000000001</v>
      </c>
      <c r="K331" s="135">
        <v>27.74</v>
      </c>
    </row>
    <row r="332" spans="1:11" s="145" customFormat="1" hidden="1" outlineLevel="1" x14ac:dyDescent="0.25">
      <c r="A332" s="139" t="s">
        <v>631</v>
      </c>
      <c r="B332" s="140" t="s">
        <v>632</v>
      </c>
      <c r="C332" s="141" t="s">
        <v>225</v>
      </c>
      <c r="D332" s="140" t="s">
        <v>130</v>
      </c>
      <c r="E332" s="142">
        <v>19400</v>
      </c>
      <c r="F332" s="143">
        <v>4.8000000000000001E-2</v>
      </c>
      <c r="G332" s="144">
        <v>1.008E-2</v>
      </c>
      <c r="H332" s="142">
        <v>195.55</v>
      </c>
      <c r="I332" s="144">
        <v>1</v>
      </c>
      <c r="J332" s="142">
        <v>931.2</v>
      </c>
      <c r="K332" s="142">
        <v>195.55</v>
      </c>
    </row>
    <row r="333" spans="1:11" s="145" customFormat="1" hidden="1" outlineLevel="1" x14ac:dyDescent="0.25">
      <c r="A333" s="139" t="s">
        <v>633</v>
      </c>
      <c r="B333" s="140" t="s">
        <v>634</v>
      </c>
      <c r="C333" s="141" t="s">
        <v>227</v>
      </c>
      <c r="D333" s="140" t="s">
        <v>130</v>
      </c>
      <c r="E333" s="142">
        <v>35003</v>
      </c>
      <c r="F333" s="143">
        <v>1.9349999999999999E-2</v>
      </c>
      <c r="G333" s="144">
        <v>4.0639999999999999E-3</v>
      </c>
      <c r="H333" s="142">
        <v>142.25</v>
      </c>
      <c r="I333" s="144">
        <v>1</v>
      </c>
      <c r="J333" s="142">
        <v>677.31</v>
      </c>
      <c r="K333" s="142">
        <v>142.25</v>
      </c>
    </row>
    <row r="334" spans="1:11" s="145" customFormat="1" hidden="1" outlineLevel="1" x14ac:dyDescent="0.25">
      <c r="A334" s="139" t="s">
        <v>635</v>
      </c>
      <c r="B334" s="140" t="s">
        <v>636</v>
      </c>
      <c r="C334" s="141" t="s">
        <v>229</v>
      </c>
      <c r="D334" s="140" t="s">
        <v>130</v>
      </c>
      <c r="E334" s="142">
        <v>5479.9</v>
      </c>
      <c r="F334" s="143">
        <v>3.3800000000000002E-3</v>
      </c>
      <c r="G334" s="144">
        <v>7.1000000000000002E-4</v>
      </c>
      <c r="H334" s="142">
        <v>3.89</v>
      </c>
      <c r="I334" s="144">
        <v>1</v>
      </c>
      <c r="J334" s="142">
        <v>18.52</v>
      </c>
      <c r="K334" s="142">
        <v>3.89</v>
      </c>
    </row>
    <row r="335" spans="1:11" s="145" customFormat="1" hidden="1" outlineLevel="1" x14ac:dyDescent="0.25">
      <c r="A335" s="139" t="s">
        <v>637</v>
      </c>
      <c r="B335" s="140" t="s">
        <v>638</v>
      </c>
      <c r="C335" s="141" t="s">
        <v>231</v>
      </c>
      <c r="D335" s="140" t="s">
        <v>130</v>
      </c>
      <c r="E335" s="142">
        <v>14312.87</v>
      </c>
      <c r="F335" s="143">
        <v>5.62E-3</v>
      </c>
      <c r="G335" s="144">
        <v>1.1800000000000001E-3</v>
      </c>
      <c r="H335" s="142">
        <v>16.89</v>
      </c>
      <c r="I335" s="144">
        <v>1</v>
      </c>
      <c r="J335" s="142">
        <v>80.44</v>
      </c>
      <c r="K335" s="142">
        <v>16.89</v>
      </c>
    </row>
    <row r="336" spans="1:11" s="157" customFormat="1" hidden="1" outlineLevel="1" x14ac:dyDescent="0.25">
      <c r="A336" s="151" t="s">
        <v>639</v>
      </c>
      <c r="B336" s="152" t="s">
        <v>640</v>
      </c>
      <c r="C336" s="153" t="s">
        <v>233</v>
      </c>
      <c r="D336" s="152" t="s">
        <v>180</v>
      </c>
      <c r="E336" s="154" t="s">
        <v>475</v>
      </c>
      <c r="F336" s="155">
        <v>100</v>
      </c>
      <c r="G336" s="156">
        <v>21</v>
      </c>
      <c r="H336" s="154" t="s">
        <v>475</v>
      </c>
      <c r="I336" s="156">
        <v>1</v>
      </c>
      <c r="J336" s="154" t="s">
        <v>475</v>
      </c>
      <c r="K336" s="154" t="s">
        <v>475</v>
      </c>
    </row>
    <row r="337" spans="1:11" s="122" customFormat="1" ht="12" collapsed="1" x14ac:dyDescent="0.3">
      <c r="A337" s="146"/>
      <c r="B337" s="147"/>
      <c r="C337" s="148" t="s">
        <v>471</v>
      </c>
      <c r="D337" s="147"/>
      <c r="E337" s="149">
        <v>4779.17</v>
      </c>
      <c r="F337" s="149"/>
      <c r="G337" s="150">
        <v>1004</v>
      </c>
      <c r="H337" s="150"/>
      <c r="I337" s="150"/>
      <c r="J337" s="149"/>
      <c r="K337" s="150"/>
    </row>
    <row r="338" spans="1:11" s="122" customFormat="1" ht="12" x14ac:dyDescent="0.3">
      <c r="A338" s="146"/>
      <c r="B338" s="147"/>
      <c r="C338" s="148" t="s">
        <v>472</v>
      </c>
      <c r="D338" s="147"/>
      <c r="E338" s="149">
        <v>3197.33</v>
      </c>
      <c r="F338" s="149"/>
      <c r="G338" s="150">
        <v>671</v>
      </c>
      <c r="H338" s="150"/>
      <c r="I338" s="150"/>
      <c r="J338" s="149"/>
      <c r="K338" s="150"/>
    </row>
    <row r="339" spans="1:11" s="122" customFormat="1" ht="12" x14ac:dyDescent="0.3">
      <c r="A339" s="146"/>
      <c r="B339" s="147"/>
      <c r="C339" s="148" t="s">
        <v>473</v>
      </c>
      <c r="D339" s="147"/>
      <c r="E339" s="149"/>
      <c r="F339" s="149"/>
      <c r="G339" s="150">
        <v>3253</v>
      </c>
      <c r="H339" s="150"/>
      <c r="I339" s="150"/>
      <c r="J339" s="149"/>
      <c r="K339" s="150"/>
    </row>
    <row r="340" spans="1:11" s="57" customFormat="1" ht="66" x14ac:dyDescent="0.2">
      <c r="A340" s="52" t="s">
        <v>641</v>
      </c>
      <c r="B340" s="54" t="s">
        <v>642</v>
      </c>
      <c r="C340" s="89" t="s">
        <v>235</v>
      </c>
      <c r="D340" s="90">
        <v>8</v>
      </c>
      <c r="E340" s="91">
        <v>1169.3399999999999</v>
      </c>
      <c r="F340" s="91" t="s">
        <v>475</v>
      </c>
      <c r="G340" s="92">
        <v>9355</v>
      </c>
      <c r="H340" s="92" t="s">
        <v>475</v>
      </c>
      <c r="I340" s="93" t="s">
        <v>475</v>
      </c>
      <c r="J340" s="91" t="s">
        <v>475</v>
      </c>
      <c r="K340" s="93" t="s">
        <v>475</v>
      </c>
    </row>
    <row r="341" spans="1:11" s="57" customFormat="1" x14ac:dyDescent="0.25">
      <c r="A341" s="94"/>
      <c r="B341" s="95"/>
      <c r="C341" s="96"/>
      <c r="D341" s="97" t="s">
        <v>180</v>
      </c>
      <c r="E341" s="98" t="s">
        <v>475</v>
      </c>
      <c r="F341" s="98" t="s">
        <v>475</v>
      </c>
      <c r="G341" s="99"/>
      <c r="H341" s="99"/>
      <c r="I341" s="99" t="s">
        <v>475</v>
      </c>
      <c r="J341" s="98" t="s">
        <v>475</v>
      </c>
      <c r="K341" s="99" t="s">
        <v>475</v>
      </c>
    </row>
    <row r="342" spans="1:11" s="57" customFormat="1" ht="18" hidden="1" outlineLevel="1" x14ac:dyDescent="0.3">
      <c r="A342" s="100"/>
      <c r="B342" s="101"/>
      <c r="C342" s="102" t="s">
        <v>437</v>
      </c>
      <c r="D342" s="103" t="s">
        <v>438</v>
      </c>
      <c r="E342" s="103" t="s">
        <v>439</v>
      </c>
      <c r="F342" s="103" t="s">
        <v>440</v>
      </c>
      <c r="G342" s="103" t="s">
        <v>441</v>
      </c>
      <c r="H342" s="103" t="s">
        <v>442</v>
      </c>
      <c r="I342" s="458" t="s">
        <v>443</v>
      </c>
      <c r="J342" s="459"/>
      <c r="K342" s="460"/>
    </row>
    <row r="343" spans="1:11" s="57" customFormat="1" hidden="1" outlineLevel="1" x14ac:dyDescent="0.3">
      <c r="A343" s="104"/>
      <c r="B343" s="101"/>
      <c r="C343" s="105" t="s">
        <v>476</v>
      </c>
      <c r="D343" s="106">
        <v>1169.3399999999999</v>
      </c>
      <c r="E343" s="107">
        <v>1</v>
      </c>
      <c r="F343" s="108">
        <v>1169.3399999999999</v>
      </c>
      <c r="G343" s="109">
        <v>1</v>
      </c>
      <c r="H343" s="108">
        <v>1169.3399999999999</v>
      </c>
      <c r="I343" s="108"/>
      <c r="J343" s="108"/>
      <c r="K343" s="108">
        <v>9355</v>
      </c>
    </row>
    <row r="344" spans="1:11" s="57" customFormat="1" ht="66" collapsed="1" x14ac:dyDescent="0.2">
      <c r="A344" s="52" t="s">
        <v>643</v>
      </c>
      <c r="B344" s="54" t="s">
        <v>644</v>
      </c>
      <c r="C344" s="89" t="s">
        <v>236</v>
      </c>
      <c r="D344" s="90">
        <v>8</v>
      </c>
      <c r="E344" s="91">
        <v>524.20000000000005</v>
      </c>
      <c r="F344" s="91" t="s">
        <v>475</v>
      </c>
      <c r="G344" s="92">
        <v>4194</v>
      </c>
      <c r="H344" s="92" t="s">
        <v>475</v>
      </c>
      <c r="I344" s="93" t="s">
        <v>475</v>
      </c>
      <c r="J344" s="91" t="s">
        <v>475</v>
      </c>
      <c r="K344" s="93" t="s">
        <v>475</v>
      </c>
    </row>
    <row r="345" spans="1:11" s="57" customFormat="1" x14ac:dyDescent="0.25">
      <c r="A345" s="94"/>
      <c r="B345" s="95"/>
      <c r="C345" s="96"/>
      <c r="D345" s="97" t="s">
        <v>180</v>
      </c>
      <c r="E345" s="98" t="s">
        <v>475</v>
      </c>
      <c r="F345" s="98" t="s">
        <v>475</v>
      </c>
      <c r="G345" s="99"/>
      <c r="H345" s="99"/>
      <c r="I345" s="99" t="s">
        <v>475</v>
      </c>
      <c r="J345" s="98" t="s">
        <v>475</v>
      </c>
      <c r="K345" s="99" t="s">
        <v>475</v>
      </c>
    </row>
    <row r="346" spans="1:11" s="57" customFormat="1" ht="18" hidden="1" outlineLevel="1" x14ac:dyDescent="0.3">
      <c r="A346" s="100"/>
      <c r="B346" s="101"/>
      <c r="C346" s="102" t="s">
        <v>437</v>
      </c>
      <c r="D346" s="103" t="s">
        <v>438</v>
      </c>
      <c r="E346" s="103" t="s">
        <v>439</v>
      </c>
      <c r="F346" s="103" t="s">
        <v>440</v>
      </c>
      <c r="G346" s="103" t="s">
        <v>441</v>
      </c>
      <c r="H346" s="103" t="s">
        <v>442</v>
      </c>
      <c r="I346" s="458" t="s">
        <v>443</v>
      </c>
      <c r="J346" s="459"/>
      <c r="K346" s="460"/>
    </row>
    <row r="347" spans="1:11" s="57" customFormat="1" hidden="1" outlineLevel="1" x14ac:dyDescent="0.3">
      <c r="A347" s="104"/>
      <c r="B347" s="101"/>
      <c r="C347" s="105" t="s">
        <v>476</v>
      </c>
      <c r="D347" s="106">
        <v>524.20000000000005</v>
      </c>
      <c r="E347" s="107">
        <v>1</v>
      </c>
      <c r="F347" s="108">
        <v>524.20000000000005</v>
      </c>
      <c r="G347" s="109">
        <v>1</v>
      </c>
      <c r="H347" s="108">
        <v>524.20000000000005</v>
      </c>
      <c r="I347" s="108"/>
      <c r="J347" s="108"/>
      <c r="K347" s="108">
        <v>4194</v>
      </c>
    </row>
    <row r="348" spans="1:11" s="57" customFormat="1" ht="66" collapsed="1" x14ac:dyDescent="0.2">
      <c r="A348" s="52" t="s">
        <v>645</v>
      </c>
      <c r="B348" s="54" t="s">
        <v>646</v>
      </c>
      <c r="C348" s="89" t="s">
        <v>237</v>
      </c>
      <c r="D348" s="90">
        <v>1</v>
      </c>
      <c r="E348" s="91">
        <v>9061.81</v>
      </c>
      <c r="F348" s="91" t="s">
        <v>475</v>
      </c>
      <c r="G348" s="92">
        <v>9062</v>
      </c>
      <c r="H348" s="92" t="s">
        <v>475</v>
      </c>
      <c r="I348" s="93" t="s">
        <v>475</v>
      </c>
      <c r="J348" s="91" t="s">
        <v>475</v>
      </c>
      <c r="K348" s="93" t="s">
        <v>475</v>
      </c>
    </row>
    <row r="349" spans="1:11" s="57" customFormat="1" x14ac:dyDescent="0.25">
      <c r="A349" s="94"/>
      <c r="B349" s="95"/>
      <c r="C349" s="96"/>
      <c r="D349" s="97" t="s">
        <v>180</v>
      </c>
      <c r="E349" s="98" t="s">
        <v>475</v>
      </c>
      <c r="F349" s="98" t="s">
        <v>475</v>
      </c>
      <c r="G349" s="99"/>
      <c r="H349" s="99"/>
      <c r="I349" s="99" t="s">
        <v>475</v>
      </c>
      <c r="J349" s="98" t="s">
        <v>475</v>
      </c>
      <c r="K349" s="99" t="s">
        <v>475</v>
      </c>
    </row>
    <row r="350" spans="1:11" s="57" customFormat="1" ht="18" hidden="1" outlineLevel="1" x14ac:dyDescent="0.3">
      <c r="A350" s="100"/>
      <c r="B350" s="101"/>
      <c r="C350" s="102" t="s">
        <v>437</v>
      </c>
      <c r="D350" s="103" t="s">
        <v>438</v>
      </c>
      <c r="E350" s="103" t="s">
        <v>439</v>
      </c>
      <c r="F350" s="103" t="s">
        <v>440</v>
      </c>
      <c r="G350" s="103" t="s">
        <v>441</v>
      </c>
      <c r="H350" s="103" t="s">
        <v>442</v>
      </c>
      <c r="I350" s="458" t="s">
        <v>443</v>
      </c>
      <c r="J350" s="459"/>
      <c r="K350" s="460"/>
    </row>
    <row r="351" spans="1:11" s="57" customFormat="1" hidden="1" outlineLevel="1" x14ac:dyDescent="0.3">
      <c r="A351" s="104"/>
      <c r="B351" s="101"/>
      <c r="C351" s="105" t="s">
        <v>476</v>
      </c>
      <c r="D351" s="106">
        <v>9061.81</v>
      </c>
      <c r="E351" s="107">
        <v>1</v>
      </c>
      <c r="F351" s="108">
        <v>9061.81</v>
      </c>
      <c r="G351" s="109">
        <v>1</v>
      </c>
      <c r="H351" s="108">
        <v>9061.81</v>
      </c>
      <c r="I351" s="108"/>
      <c r="J351" s="108"/>
      <c r="K351" s="108">
        <v>9062</v>
      </c>
    </row>
    <row r="352" spans="1:11" s="57" customFormat="1" ht="66" collapsed="1" x14ac:dyDescent="0.2">
      <c r="A352" s="52" t="s">
        <v>647</v>
      </c>
      <c r="B352" s="54" t="s">
        <v>648</v>
      </c>
      <c r="C352" s="89" t="s">
        <v>238</v>
      </c>
      <c r="D352" s="90">
        <v>2</v>
      </c>
      <c r="E352" s="91">
        <v>4036.65</v>
      </c>
      <c r="F352" s="91" t="s">
        <v>475</v>
      </c>
      <c r="G352" s="92">
        <v>8073</v>
      </c>
      <c r="H352" s="92" t="s">
        <v>475</v>
      </c>
      <c r="I352" s="93" t="s">
        <v>475</v>
      </c>
      <c r="J352" s="91" t="s">
        <v>475</v>
      </c>
      <c r="K352" s="93" t="s">
        <v>475</v>
      </c>
    </row>
    <row r="353" spans="1:11" s="57" customFormat="1" x14ac:dyDescent="0.25">
      <c r="A353" s="94"/>
      <c r="B353" s="95"/>
      <c r="C353" s="96"/>
      <c r="D353" s="97" t="s">
        <v>180</v>
      </c>
      <c r="E353" s="98" t="s">
        <v>475</v>
      </c>
      <c r="F353" s="98" t="s">
        <v>475</v>
      </c>
      <c r="G353" s="99"/>
      <c r="H353" s="99"/>
      <c r="I353" s="99" t="s">
        <v>475</v>
      </c>
      <c r="J353" s="98" t="s">
        <v>475</v>
      </c>
      <c r="K353" s="99" t="s">
        <v>475</v>
      </c>
    </row>
    <row r="354" spans="1:11" s="57" customFormat="1" ht="18" hidden="1" outlineLevel="1" x14ac:dyDescent="0.3">
      <c r="A354" s="100"/>
      <c r="B354" s="101"/>
      <c r="C354" s="102" t="s">
        <v>437</v>
      </c>
      <c r="D354" s="103" t="s">
        <v>438</v>
      </c>
      <c r="E354" s="103" t="s">
        <v>439</v>
      </c>
      <c r="F354" s="103" t="s">
        <v>440</v>
      </c>
      <c r="G354" s="103" t="s">
        <v>441</v>
      </c>
      <c r="H354" s="103" t="s">
        <v>442</v>
      </c>
      <c r="I354" s="458" t="s">
        <v>443</v>
      </c>
      <c r="J354" s="459"/>
      <c r="K354" s="460"/>
    </row>
    <row r="355" spans="1:11" s="57" customFormat="1" hidden="1" outlineLevel="1" x14ac:dyDescent="0.3">
      <c r="A355" s="104"/>
      <c r="B355" s="101"/>
      <c r="C355" s="105" t="s">
        <v>476</v>
      </c>
      <c r="D355" s="106">
        <v>4036.65</v>
      </c>
      <c r="E355" s="107">
        <v>1</v>
      </c>
      <c r="F355" s="108">
        <v>4036.65</v>
      </c>
      <c r="G355" s="109">
        <v>1</v>
      </c>
      <c r="H355" s="108">
        <v>4036.65</v>
      </c>
      <c r="I355" s="108"/>
      <c r="J355" s="108"/>
      <c r="K355" s="108">
        <v>8073</v>
      </c>
    </row>
    <row r="356" spans="1:11" s="57" customFormat="1" ht="66" collapsed="1" x14ac:dyDescent="0.2">
      <c r="A356" s="52" t="s">
        <v>649</v>
      </c>
      <c r="B356" s="54" t="s">
        <v>650</v>
      </c>
      <c r="C356" s="89" t="s">
        <v>239</v>
      </c>
      <c r="D356" s="90">
        <v>1</v>
      </c>
      <c r="E356" s="91">
        <v>6653.69</v>
      </c>
      <c r="F356" s="91" t="s">
        <v>475</v>
      </c>
      <c r="G356" s="92">
        <v>6654</v>
      </c>
      <c r="H356" s="92" t="s">
        <v>475</v>
      </c>
      <c r="I356" s="93" t="s">
        <v>475</v>
      </c>
      <c r="J356" s="91" t="s">
        <v>475</v>
      </c>
      <c r="K356" s="93" t="s">
        <v>475</v>
      </c>
    </row>
    <row r="357" spans="1:11" s="57" customFormat="1" x14ac:dyDescent="0.25">
      <c r="A357" s="94"/>
      <c r="B357" s="95"/>
      <c r="C357" s="96"/>
      <c r="D357" s="97" t="s">
        <v>180</v>
      </c>
      <c r="E357" s="98" t="s">
        <v>475</v>
      </c>
      <c r="F357" s="98" t="s">
        <v>475</v>
      </c>
      <c r="G357" s="99"/>
      <c r="H357" s="99"/>
      <c r="I357" s="99" t="s">
        <v>475</v>
      </c>
      <c r="J357" s="98" t="s">
        <v>475</v>
      </c>
      <c r="K357" s="99" t="s">
        <v>475</v>
      </c>
    </row>
    <row r="358" spans="1:11" s="57" customFormat="1" ht="18" hidden="1" outlineLevel="1" x14ac:dyDescent="0.3">
      <c r="A358" s="100"/>
      <c r="B358" s="101"/>
      <c r="C358" s="102" t="s">
        <v>437</v>
      </c>
      <c r="D358" s="103" t="s">
        <v>438</v>
      </c>
      <c r="E358" s="103" t="s">
        <v>439</v>
      </c>
      <c r="F358" s="103" t="s">
        <v>440</v>
      </c>
      <c r="G358" s="103" t="s">
        <v>441</v>
      </c>
      <c r="H358" s="103" t="s">
        <v>442</v>
      </c>
      <c r="I358" s="458" t="s">
        <v>443</v>
      </c>
      <c r="J358" s="459"/>
      <c r="K358" s="460"/>
    </row>
    <row r="359" spans="1:11" s="57" customFormat="1" hidden="1" outlineLevel="1" x14ac:dyDescent="0.3">
      <c r="A359" s="104"/>
      <c r="B359" s="101"/>
      <c r="C359" s="105" t="s">
        <v>476</v>
      </c>
      <c r="D359" s="106">
        <v>6653.69</v>
      </c>
      <c r="E359" s="107">
        <v>1</v>
      </c>
      <c r="F359" s="108">
        <v>6653.69</v>
      </c>
      <c r="G359" s="109">
        <v>1</v>
      </c>
      <c r="H359" s="108">
        <v>6653.69</v>
      </c>
      <c r="I359" s="108"/>
      <c r="J359" s="108"/>
      <c r="K359" s="108">
        <v>6654</v>
      </c>
    </row>
    <row r="360" spans="1:11" s="57" customFormat="1" ht="66" collapsed="1" x14ac:dyDescent="0.2">
      <c r="A360" s="52" t="s">
        <v>651</v>
      </c>
      <c r="B360" s="54" t="s">
        <v>652</v>
      </c>
      <c r="C360" s="89" t="s">
        <v>240</v>
      </c>
      <c r="D360" s="90">
        <v>1</v>
      </c>
      <c r="E360" s="91">
        <v>3113.74</v>
      </c>
      <c r="F360" s="91" t="s">
        <v>475</v>
      </c>
      <c r="G360" s="92">
        <v>3114</v>
      </c>
      <c r="H360" s="92" t="s">
        <v>475</v>
      </c>
      <c r="I360" s="93" t="s">
        <v>475</v>
      </c>
      <c r="J360" s="91" t="s">
        <v>475</v>
      </c>
      <c r="K360" s="93" t="s">
        <v>475</v>
      </c>
    </row>
    <row r="361" spans="1:11" s="57" customFormat="1" x14ac:dyDescent="0.25">
      <c r="A361" s="94"/>
      <c r="B361" s="95"/>
      <c r="C361" s="96"/>
      <c r="D361" s="97" t="s">
        <v>180</v>
      </c>
      <c r="E361" s="98" t="s">
        <v>475</v>
      </c>
      <c r="F361" s="98" t="s">
        <v>475</v>
      </c>
      <c r="G361" s="99"/>
      <c r="H361" s="99"/>
      <c r="I361" s="99" t="s">
        <v>475</v>
      </c>
      <c r="J361" s="98" t="s">
        <v>475</v>
      </c>
      <c r="K361" s="99" t="s">
        <v>475</v>
      </c>
    </row>
    <row r="362" spans="1:11" s="57" customFormat="1" ht="18" hidden="1" outlineLevel="1" x14ac:dyDescent="0.3">
      <c r="A362" s="100"/>
      <c r="B362" s="101"/>
      <c r="C362" s="102" t="s">
        <v>437</v>
      </c>
      <c r="D362" s="103" t="s">
        <v>438</v>
      </c>
      <c r="E362" s="103" t="s">
        <v>439</v>
      </c>
      <c r="F362" s="103" t="s">
        <v>440</v>
      </c>
      <c r="G362" s="103" t="s">
        <v>441</v>
      </c>
      <c r="H362" s="103" t="s">
        <v>442</v>
      </c>
      <c r="I362" s="458" t="s">
        <v>443</v>
      </c>
      <c r="J362" s="459"/>
      <c r="K362" s="460"/>
    </row>
    <row r="363" spans="1:11" s="57" customFormat="1" hidden="1" outlineLevel="1" x14ac:dyDescent="0.3">
      <c r="A363" s="104"/>
      <c r="B363" s="101"/>
      <c r="C363" s="105" t="s">
        <v>476</v>
      </c>
      <c r="D363" s="106">
        <v>3113.74</v>
      </c>
      <c r="E363" s="107">
        <v>1</v>
      </c>
      <c r="F363" s="108">
        <v>3113.74</v>
      </c>
      <c r="G363" s="109">
        <v>1</v>
      </c>
      <c r="H363" s="108">
        <v>3113.74</v>
      </c>
      <c r="I363" s="108"/>
      <c r="J363" s="108"/>
      <c r="K363" s="108">
        <v>3114</v>
      </c>
    </row>
    <row r="364" spans="1:11" s="57" customFormat="1" ht="66" collapsed="1" x14ac:dyDescent="0.2">
      <c r="A364" s="52" t="s">
        <v>653</v>
      </c>
      <c r="B364" s="54" t="s">
        <v>654</v>
      </c>
      <c r="C364" s="89" t="s">
        <v>242</v>
      </c>
      <c r="D364" s="90">
        <v>0.2</v>
      </c>
      <c r="E364" s="91">
        <v>1258.46</v>
      </c>
      <c r="F364" s="91">
        <v>473.06</v>
      </c>
      <c r="G364" s="92">
        <v>252</v>
      </c>
      <c r="H364" s="92">
        <v>111</v>
      </c>
      <c r="I364" s="93">
        <v>95</v>
      </c>
      <c r="J364" s="91">
        <v>63.28</v>
      </c>
      <c r="K364" s="93">
        <v>13</v>
      </c>
    </row>
    <row r="365" spans="1:11" s="57" customFormat="1" x14ac:dyDescent="0.25">
      <c r="A365" s="94"/>
      <c r="B365" s="95"/>
      <c r="C365" s="96"/>
      <c r="D365" s="97" t="s">
        <v>130</v>
      </c>
      <c r="E365" s="98">
        <v>553.07000000000005</v>
      </c>
      <c r="F365" s="98">
        <v>53.96</v>
      </c>
      <c r="G365" s="99"/>
      <c r="H365" s="99"/>
      <c r="I365" s="99">
        <v>11</v>
      </c>
      <c r="J365" s="98">
        <v>4.01</v>
      </c>
      <c r="K365" s="99">
        <v>1</v>
      </c>
    </row>
    <row r="366" spans="1:11" s="57" customFormat="1" ht="18" hidden="1" outlineLevel="1" x14ac:dyDescent="0.3">
      <c r="A366" s="100"/>
      <c r="B366" s="101"/>
      <c r="C366" s="102" t="s">
        <v>437</v>
      </c>
      <c r="D366" s="103" t="s">
        <v>438</v>
      </c>
      <c r="E366" s="103" t="s">
        <v>439</v>
      </c>
      <c r="F366" s="103" t="s">
        <v>440</v>
      </c>
      <c r="G366" s="103" t="s">
        <v>441</v>
      </c>
      <c r="H366" s="103" t="s">
        <v>442</v>
      </c>
      <c r="I366" s="458" t="s">
        <v>443</v>
      </c>
      <c r="J366" s="459"/>
      <c r="K366" s="460"/>
    </row>
    <row r="367" spans="1:11" s="57" customFormat="1" hidden="1" outlineLevel="1" x14ac:dyDescent="0.3">
      <c r="A367" s="104"/>
      <c r="B367" s="101"/>
      <c r="C367" s="105" t="s">
        <v>655</v>
      </c>
      <c r="D367" s="106">
        <v>553.07000000000005</v>
      </c>
      <c r="E367" s="107">
        <v>1</v>
      </c>
      <c r="F367" s="108">
        <v>553.07000000000005</v>
      </c>
      <c r="G367" s="109">
        <v>1</v>
      </c>
      <c r="H367" s="108">
        <v>553.07000000000005</v>
      </c>
      <c r="I367" s="108">
        <v>111</v>
      </c>
      <c r="J367" s="108"/>
      <c r="K367" s="108"/>
    </row>
    <row r="368" spans="1:11" s="57" customFormat="1" hidden="1" outlineLevel="1" x14ac:dyDescent="0.3">
      <c r="A368" s="104"/>
      <c r="B368" s="101"/>
      <c r="C368" s="105" t="s">
        <v>445</v>
      </c>
      <c r="D368" s="106">
        <v>473.06</v>
      </c>
      <c r="E368" s="107">
        <v>1</v>
      </c>
      <c r="F368" s="108">
        <v>473.06</v>
      </c>
      <c r="G368" s="109">
        <v>1</v>
      </c>
      <c r="H368" s="108">
        <v>473.06</v>
      </c>
      <c r="I368" s="108"/>
      <c r="J368" s="108">
        <v>95</v>
      </c>
      <c r="K368" s="108"/>
    </row>
    <row r="369" spans="1:11" s="57" customFormat="1" hidden="1" outlineLevel="2" x14ac:dyDescent="0.3">
      <c r="A369" s="110"/>
      <c r="B369" s="111"/>
      <c r="C369" s="112" t="s">
        <v>446</v>
      </c>
      <c r="D369" s="113">
        <v>419.1</v>
      </c>
      <c r="E369" s="114">
        <v>1</v>
      </c>
      <c r="F369" s="115">
        <v>419.1</v>
      </c>
      <c r="G369" s="116">
        <v>1</v>
      </c>
      <c r="H369" s="115">
        <v>419.1</v>
      </c>
      <c r="I369" s="115"/>
      <c r="J369" s="115">
        <v>84</v>
      </c>
      <c r="K369" s="115"/>
    </row>
    <row r="370" spans="1:11" s="57" customFormat="1" hidden="1" outlineLevel="2" x14ac:dyDescent="0.3">
      <c r="A370" s="110"/>
      <c r="B370" s="111"/>
      <c r="C370" s="112" t="s">
        <v>447</v>
      </c>
      <c r="D370" s="113">
        <v>53.96</v>
      </c>
      <c r="E370" s="114">
        <v>1</v>
      </c>
      <c r="F370" s="115">
        <v>53.96</v>
      </c>
      <c r="G370" s="116">
        <v>1</v>
      </c>
      <c r="H370" s="115">
        <v>53.96</v>
      </c>
      <c r="I370" s="115"/>
      <c r="J370" s="115">
        <v>11</v>
      </c>
      <c r="K370" s="115"/>
    </row>
    <row r="371" spans="1:11" s="57" customFormat="1" hidden="1" outlineLevel="1" x14ac:dyDescent="0.3">
      <c r="A371" s="104"/>
      <c r="B371" s="101"/>
      <c r="C371" s="105" t="s">
        <v>448</v>
      </c>
      <c r="D371" s="106">
        <v>232.33</v>
      </c>
      <c r="E371" s="107">
        <v>1</v>
      </c>
      <c r="F371" s="108">
        <v>232.33</v>
      </c>
      <c r="G371" s="109">
        <v>1</v>
      </c>
      <c r="H371" s="108">
        <v>232.33</v>
      </c>
      <c r="I371" s="108"/>
      <c r="J371" s="108"/>
      <c r="K371" s="108">
        <v>46</v>
      </c>
    </row>
    <row r="372" spans="1:11" s="122" customFormat="1" ht="12" collapsed="1" x14ac:dyDescent="0.3">
      <c r="A372" s="117"/>
      <c r="B372" s="118"/>
      <c r="C372" s="119"/>
      <c r="D372" s="118"/>
      <c r="E372" s="120"/>
      <c r="F372" s="120"/>
      <c r="G372" s="121"/>
      <c r="H372" s="121"/>
      <c r="I372" s="121"/>
      <c r="J372" s="120"/>
      <c r="K372" s="121"/>
    </row>
    <row r="373" spans="1:11" s="122" customFormat="1" ht="12" hidden="1" outlineLevel="1" x14ac:dyDescent="0.3">
      <c r="A373" s="449" t="s">
        <v>449</v>
      </c>
      <c r="B373" s="449" t="s">
        <v>450</v>
      </c>
      <c r="C373" s="449" t="s">
        <v>451</v>
      </c>
      <c r="D373" s="449" t="s">
        <v>452</v>
      </c>
      <c r="E373" s="449" t="s">
        <v>423</v>
      </c>
      <c r="F373" s="461" t="s">
        <v>43</v>
      </c>
      <c r="G373" s="462"/>
      <c r="H373" s="463" t="s">
        <v>453</v>
      </c>
      <c r="I373" s="449" t="s">
        <v>441</v>
      </c>
      <c r="J373" s="461" t="s">
        <v>454</v>
      </c>
      <c r="K373" s="462"/>
    </row>
    <row r="374" spans="1:11" s="122" customFormat="1" ht="12" hidden="1" outlineLevel="1" x14ac:dyDescent="0.3">
      <c r="A374" s="450"/>
      <c r="B374" s="450"/>
      <c r="C374" s="450"/>
      <c r="D374" s="450"/>
      <c r="E374" s="450"/>
      <c r="F374" s="123" t="s">
        <v>455</v>
      </c>
      <c r="G374" s="123" t="s">
        <v>456</v>
      </c>
      <c r="H374" s="464"/>
      <c r="I374" s="450"/>
      <c r="J374" s="123" t="s">
        <v>455</v>
      </c>
      <c r="K374" s="124" t="s">
        <v>457</v>
      </c>
    </row>
    <row r="375" spans="1:11" s="131" customFormat="1" hidden="1" outlineLevel="1" x14ac:dyDescent="0.25">
      <c r="A375" s="125" t="s">
        <v>656</v>
      </c>
      <c r="B375" s="126" t="s">
        <v>21</v>
      </c>
      <c r="C375" s="127" t="s">
        <v>657</v>
      </c>
      <c r="D375" s="126" t="s">
        <v>51</v>
      </c>
      <c r="E375" s="128">
        <v>8.74</v>
      </c>
      <c r="F375" s="129">
        <v>63.28</v>
      </c>
      <c r="G375" s="130">
        <v>12.656000000000001</v>
      </c>
      <c r="H375" s="128">
        <v>110.61</v>
      </c>
      <c r="I375" s="130">
        <v>1</v>
      </c>
      <c r="J375" s="128">
        <v>553.07000000000005</v>
      </c>
      <c r="K375" s="128">
        <v>110.61</v>
      </c>
    </row>
    <row r="376" spans="1:11" s="131" customFormat="1" hidden="1" outlineLevel="1" x14ac:dyDescent="0.25">
      <c r="A376" s="125" t="s">
        <v>658</v>
      </c>
      <c r="B376" s="126" t="s">
        <v>25</v>
      </c>
      <c r="C376" s="127" t="s">
        <v>53</v>
      </c>
      <c r="D376" s="126" t="s">
        <v>51</v>
      </c>
      <c r="E376" s="128">
        <v>13.46</v>
      </c>
      <c r="F376" s="129">
        <v>4.01</v>
      </c>
      <c r="G376" s="130">
        <v>0.80200000000000005</v>
      </c>
      <c r="H376" s="128">
        <v>10.79</v>
      </c>
      <c r="I376" s="130">
        <v>1</v>
      </c>
      <c r="J376" s="128">
        <v>53.96</v>
      </c>
      <c r="K376" s="128">
        <v>10.79</v>
      </c>
    </row>
    <row r="377" spans="1:11" s="138" customFormat="1" hidden="1" outlineLevel="1" x14ac:dyDescent="0.25">
      <c r="A377" s="132" t="s">
        <v>659</v>
      </c>
      <c r="B377" s="133" t="s">
        <v>660</v>
      </c>
      <c r="C377" s="134" t="s">
        <v>247</v>
      </c>
      <c r="D377" s="133" t="s">
        <v>56</v>
      </c>
      <c r="E377" s="135">
        <v>120.24</v>
      </c>
      <c r="F377" s="136">
        <v>0.1</v>
      </c>
      <c r="G377" s="137">
        <v>0.02</v>
      </c>
      <c r="H377" s="135">
        <v>2.4</v>
      </c>
      <c r="I377" s="137">
        <v>1</v>
      </c>
      <c r="J377" s="135">
        <v>12.02</v>
      </c>
      <c r="K377" s="135">
        <v>2.4</v>
      </c>
    </row>
    <row r="378" spans="1:11" s="138" customFormat="1" hidden="1" outlineLevel="1" x14ac:dyDescent="0.25">
      <c r="A378" s="132" t="s">
        <v>661</v>
      </c>
      <c r="B378" s="133" t="s">
        <v>492</v>
      </c>
      <c r="C378" s="134" t="s">
        <v>86</v>
      </c>
      <c r="D378" s="133" t="s">
        <v>56</v>
      </c>
      <c r="E378" s="135">
        <v>111.99</v>
      </c>
      <c r="F378" s="136">
        <v>0.12</v>
      </c>
      <c r="G378" s="137">
        <v>2.4E-2</v>
      </c>
      <c r="H378" s="135">
        <v>2.69</v>
      </c>
      <c r="I378" s="137">
        <v>1</v>
      </c>
      <c r="J378" s="135">
        <v>13.44</v>
      </c>
      <c r="K378" s="135">
        <v>2.69</v>
      </c>
    </row>
    <row r="379" spans="1:11" s="138" customFormat="1" hidden="1" outlineLevel="1" x14ac:dyDescent="0.25">
      <c r="A379" s="132" t="s">
        <v>662</v>
      </c>
      <c r="B379" s="133" t="s">
        <v>663</v>
      </c>
      <c r="C379" s="134" t="s">
        <v>250</v>
      </c>
      <c r="D379" s="133" t="s">
        <v>56</v>
      </c>
      <c r="E379" s="135">
        <v>120.04</v>
      </c>
      <c r="F379" s="136">
        <v>3.6</v>
      </c>
      <c r="G379" s="137">
        <v>0.72</v>
      </c>
      <c r="H379" s="135">
        <v>86.43</v>
      </c>
      <c r="I379" s="137">
        <v>1</v>
      </c>
      <c r="J379" s="135">
        <v>432.14</v>
      </c>
      <c r="K379" s="135">
        <v>86.43</v>
      </c>
    </row>
    <row r="380" spans="1:11" s="138" customFormat="1" ht="20.399999999999999" hidden="1" outlineLevel="1" x14ac:dyDescent="0.25">
      <c r="A380" s="132" t="s">
        <v>664</v>
      </c>
      <c r="B380" s="133" t="s">
        <v>665</v>
      </c>
      <c r="C380" s="134" t="s">
        <v>252</v>
      </c>
      <c r="D380" s="133" t="s">
        <v>56</v>
      </c>
      <c r="E380" s="135">
        <v>12.31</v>
      </c>
      <c r="F380" s="136">
        <v>0.1</v>
      </c>
      <c r="G380" s="137">
        <v>0.02</v>
      </c>
      <c r="H380" s="135">
        <v>0.25</v>
      </c>
      <c r="I380" s="137">
        <v>1</v>
      </c>
      <c r="J380" s="135">
        <v>1.23</v>
      </c>
      <c r="K380" s="135">
        <v>0.25</v>
      </c>
    </row>
    <row r="381" spans="1:11" s="138" customFormat="1" hidden="1" outlineLevel="1" x14ac:dyDescent="0.25">
      <c r="A381" s="132" t="s">
        <v>666</v>
      </c>
      <c r="B381" s="133" t="s">
        <v>495</v>
      </c>
      <c r="C381" s="134" t="s">
        <v>89</v>
      </c>
      <c r="D381" s="133" t="s">
        <v>56</v>
      </c>
      <c r="E381" s="135">
        <v>65.709999999999994</v>
      </c>
      <c r="F381" s="136">
        <v>0.19</v>
      </c>
      <c r="G381" s="137">
        <v>3.7999999999999999E-2</v>
      </c>
      <c r="H381" s="135">
        <v>2.5</v>
      </c>
      <c r="I381" s="137">
        <v>1</v>
      </c>
      <c r="J381" s="135">
        <v>12.48</v>
      </c>
      <c r="K381" s="135">
        <v>2.5</v>
      </c>
    </row>
    <row r="382" spans="1:11" s="138" customFormat="1" hidden="1" outlineLevel="1" x14ac:dyDescent="0.25">
      <c r="A382" s="132" t="s">
        <v>667</v>
      </c>
      <c r="B382" s="133" t="s">
        <v>668</v>
      </c>
      <c r="C382" s="134" t="s">
        <v>254</v>
      </c>
      <c r="D382" s="133" t="s">
        <v>56</v>
      </c>
      <c r="E382" s="135">
        <v>1.2</v>
      </c>
      <c r="F382" s="136">
        <v>1.46</v>
      </c>
      <c r="G382" s="137">
        <v>0.29199999999999998</v>
      </c>
      <c r="H382" s="135">
        <v>0.35</v>
      </c>
      <c r="I382" s="137">
        <v>1</v>
      </c>
      <c r="J382" s="135">
        <v>1.75</v>
      </c>
      <c r="K382" s="135">
        <v>0.35</v>
      </c>
    </row>
    <row r="383" spans="1:11" s="145" customFormat="1" hidden="1" outlineLevel="1" x14ac:dyDescent="0.25">
      <c r="A383" s="139" t="s">
        <v>669</v>
      </c>
      <c r="B383" s="140" t="s">
        <v>670</v>
      </c>
      <c r="C383" s="141" t="s">
        <v>256</v>
      </c>
      <c r="D383" s="140" t="s">
        <v>130</v>
      </c>
      <c r="E383" s="142">
        <v>9040.01</v>
      </c>
      <c r="F383" s="143">
        <v>2.1000000000000001E-2</v>
      </c>
      <c r="G383" s="144">
        <v>4.1999999999999997E-3</v>
      </c>
      <c r="H383" s="142">
        <v>37.97</v>
      </c>
      <c r="I383" s="144">
        <v>1</v>
      </c>
      <c r="J383" s="142">
        <v>189.84</v>
      </c>
      <c r="K383" s="142">
        <v>37.97</v>
      </c>
    </row>
    <row r="384" spans="1:11" s="145" customFormat="1" hidden="1" outlineLevel="1" x14ac:dyDescent="0.25">
      <c r="A384" s="139" t="s">
        <v>671</v>
      </c>
      <c r="B384" s="140" t="s">
        <v>578</v>
      </c>
      <c r="C384" s="141" t="s">
        <v>173</v>
      </c>
      <c r="D384" s="140" t="s">
        <v>130</v>
      </c>
      <c r="E384" s="142">
        <v>11978</v>
      </c>
      <c r="F384" s="143">
        <v>1.0000000000000001E-5</v>
      </c>
      <c r="G384" s="144">
        <v>1.9999999999999999E-6</v>
      </c>
      <c r="H384" s="142">
        <v>0.02</v>
      </c>
      <c r="I384" s="144">
        <v>1</v>
      </c>
      <c r="J384" s="142">
        <v>0.12</v>
      </c>
      <c r="K384" s="142">
        <v>0.02</v>
      </c>
    </row>
    <row r="385" spans="1:11" s="145" customFormat="1" hidden="1" outlineLevel="1" x14ac:dyDescent="0.25">
      <c r="A385" s="139" t="s">
        <v>672</v>
      </c>
      <c r="B385" s="140" t="s">
        <v>673</v>
      </c>
      <c r="C385" s="141" t="s">
        <v>259</v>
      </c>
      <c r="D385" s="140" t="s">
        <v>130</v>
      </c>
      <c r="E385" s="142">
        <v>15620</v>
      </c>
      <c r="F385" s="143">
        <v>3.1E-4</v>
      </c>
      <c r="G385" s="144">
        <v>6.2000000000000003E-5</v>
      </c>
      <c r="H385" s="142">
        <v>0.97</v>
      </c>
      <c r="I385" s="144">
        <v>1</v>
      </c>
      <c r="J385" s="142">
        <v>4.84</v>
      </c>
      <c r="K385" s="142">
        <v>0.97</v>
      </c>
    </row>
    <row r="386" spans="1:11" s="145" customFormat="1" hidden="1" outlineLevel="1" x14ac:dyDescent="0.25">
      <c r="A386" s="139" t="s">
        <v>674</v>
      </c>
      <c r="B386" s="140" t="s">
        <v>675</v>
      </c>
      <c r="C386" s="141" t="s">
        <v>261</v>
      </c>
      <c r="D386" s="140" t="s">
        <v>130</v>
      </c>
      <c r="E386" s="142">
        <v>9420</v>
      </c>
      <c r="F386" s="143">
        <v>5.9999999999999995E-4</v>
      </c>
      <c r="G386" s="144">
        <v>1.2E-4</v>
      </c>
      <c r="H386" s="142">
        <v>1.1299999999999999</v>
      </c>
      <c r="I386" s="144">
        <v>1</v>
      </c>
      <c r="J386" s="142">
        <v>5.65</v>
      </c>
      <c r="K386" s="142">
        <v>1.1299999999999999</v>
      </c>
    </row>
    <row r="387" spans="1:11" s="145" customFormat="1" hidden="1" outlineLevel="1" x14ac:dyDescent="0.25">
      <c r="A387" s="139" t="s">
        <v>676</v>
      </c>
      <c r="B387" s="140" t="s">
        <v>677</v>
      </c>
      <c r="C387" s="141" t="s">
        <v>263</v>
      </c>
      <c r="D387" s="140" t="s">
        <v>130</v>
      </c>
      <c r="E387" s="142">
        <v>4455.2</v>
      </c>
      <c r="F387" s="143">
        <v>3.0000000000000001E-5</v>
      </c>
      <c r="G387" s="144">
        <v>6.0000000000000002E-6</v>
      </c>
      <c r="H387" s="142">
        <v>0.03</v>
      </c>
      <c r="I387" s="144">
        <v>1</v>
      </c>
      <c r="J387" s="142">
        <v>0.13</v>
      </c>
      <c r="K387" s="142">
        <v>0.03</v>
      </c>
    </row>
    <row r="388" spans="1:11" s="145" customFormat="1" hidden="1" outlineLevel="1" x14ac:dyDescent="0.25">
      <c r="A388" s="139" t="s">
        <v>678</v>
      </c>
      <c r="B388" s="140" t="s">
        <v>679</v>
      </c>
      <c r="C388" s="141" t="s">
        <v>265</v>
      </c>
      <c r="D388" s="140" t="s">
        <v>130</v>
      </c>
      <c r="E388" s="142">
        <v>4920</v>
      </c>
      <c r="F388" s="143">
        <v>1.9400000000000001E-3</v>
      </c>
      <c r="G388" s="144">
        <v>3.88E-4</v>
      </c>
      <c r="H388" s="142">
        <v>1.91</v>
      </c>
      <c r="I388" s="144">
        <v>1</v>
      </c>
      <c r="J388" s="142">
        <v>9.5399999999999991</v>
      </c>
      <c r="K388" s="142">
        <v>1.91</v>
      </c>
    </row>
    <row r="389" spans="1:11" s="145" customFormat="1" hidden="1" outlineLevel="1" x14ac:dyDescent="0.25">
      <c r="A389" s="139" t="s">
        <v>680</v>
      </c>
      <c r="B389" s="140" t="s">
        <v>681</v>
      </c>
      <c r="C389" s="141" t="s">
        <v>267</v>
      </c>
      <c r="D389" s="140" t="s">
        <v>65</v>
      </c>
      <c r="E389" s="142">
        <v>6.22</v>
      </c>
      <c r="F389" s="143">
        <v>1.2</v>
      </c>
      <c r="G389" s="144">
        <v>0.24</v>
      </c>
      <c r="H389" s="142">
        <v>1.49</v>
      </c>
      <c r="I389" s="144">
        <v>1</v>
      </c>
      <c r="J389" s="142">
        <v>7.46</v>
      </c>
      <c r="K389" s="142">
        <v>1.49</v>
      </c>
    </row>
    <row r="390" spans="1:11" s="145" customFormat="1" hidden="1" outlineLevel="1" x14ac:dyDescent="0.25">
      <c r="A390" s="139" t="s">
        <v>682</v>
      </c>
      <c r="B390" s="140" t="s">
        <v>683</v>
      </c>
      <c r="C390" s="141" t="s">
        <v>269</v>
      </c>
      <c r="D390" s="140" t="s">
        <v>130</v>
      </c>
      <c r="E390" s="142">
        <v>10315.01</v>
      </c>
      <c r="F390" s="143">
        <v>4.4000000000000002E-4</v>
      </c>
      <c r="G390" s="144">
        <v>8.7999999999999998E-5</v>
      </c>
      <c r="H390" s="142">
        <v>0.91</v>
      </c>
      <c r="I390" s="144">
        <v>1</v>
      </c>
      <c r="J390" s="142">
        <v>4.54</v>
      </c>
      <c r="K390" s="142">
        <v>0.91</v>
      </c>
    </row>
    <row r="391" spans="1:11" s="145" customFormat="1" hidden="1" outlineLevel="1" x14ac:dyDescent="0.25">
      <c r="A391" s="139" t="s">
        <v>684</v>
      </c>
      <c r="B391" s="140" t="s">
        <v>685</v>
      </c>
      <c r="C391" s="141" t="s">
        <v>271</v>
      </c>
      <c r="D391" s="140" t="s">
        <v>130</v>
      </c>
      <c r="E391" s="142">
        <v>37900</v>
      </c>
      <c r="F391" s="143">
        <v>1E-4</v>
      </c>
      <c r="G391" s="144">
        <v>2.0000000000000002E-5</v>
      </c>
      <c r="H391" s="142">
        <v>0.76</v>
      </c>
      <c r="I391" s="144">
        <v>1</v>
      </c>
      <c r="J391" s="142">
        <v>3.79</v>
      </c>
      <c r="K391" s="142">
        <v>0.76</v>
      </c>
    </row>
    <row r="392" spans="1:11" s="145" customFormat="1" ht="20.399999999999999" hidden="1" outlineLevel="1" x14ac:dyDescent="0.25">
      <c r="A392" s="139" t="s">
        <v>686</v>
      </c>
      <c r="B392" s="140" t="s">
        <v>687</v>
      </c>
      <c r="C392" s="141" t="s">
        <v>273</v>
      </c>
      <c r="D392" s="140" t="s">
        <v>65</v>
      </c>
      <c r="E392" s="142">
        <v>1700</v>
      </c>
      <c r="F392" s="143">
        <v>1.0300000000000001E-3</v>
      </c>
      <c r="G392" s="144">
        <v>2.0599999999999999E-4</v>
      </c>
      <c r="H392" s="142">
        <v>0.35</v>
      </c>
      <c r="I392" s="144">
        <v>1</v>
      </c>
      <c r="J392" s="142">
        <v>1.75</v>
      </c>
      <c r="K392" s="142">
        <v>0.35</v>
      </c>
    </row>
    <row r="393" spans="1:11" s="145" customFormat="1" ht="30.6" hidden="1" outlineLevel="1" x14ac:dyDescent="0.25">
      <c r="A393" s="139" t="s">
        <v>688</v>
      </c>
      <c r="B393" s="140" t="s">
        <v>689</v>
      </c>
      <c r="C393" s="141" t="s">
        <v>275</v>
      </c>
      <c r="D393" s="140" t="s">
        <v>130</v>
      </c>
      <c r="E393" s="142">
        <v>7712</v>
      </c>
      <c r="F393" s="143">
        <v>2.0000000000000001E-4</v>
      </c>
      <c r="G393" s="144">
        <v>4.0000000000000003E-5</v>
      </c>
      <c r="H393" s="142">
        <v>0.31</v>
      </c>
      <c r="I393" s="144">
        <v>1</v>
      </c>
      <c r="J393" s="142">
        <v>1.54</v>
      </c>
      <c r="K393" s="142">
        <v>0.31</v>
      </c>
    </row>
    <row r="394" spans="1:11" s="157" customFormat="1" hidden="1" outlineLevel="1" x14ac:dyDescent="0.25">
      <c r="A394" s="151" t="s">
        <v>690</v>
      </c>
      <c r="B394" s="152" t="s">
        <v>691</v>
      </c>
      <c r="C394" s="153" t="s">
        <v>277</v>
      </c>
      <c r="D394" s="152" t="s">
        <v>130</v>
      </c>
      <c r="E394" s="154" t="s">
        <v>475</v>
      </c>
      <c r="F394" s="155">
        <v>1</v>
      </c>
      <c r="G394" s="156">
        <v>0.2</v>
      </c>
      <c r="H394" s="154" t="s">
        <v>475</v>
      </c>
      <c r="I394" s="156">
        <v>1</v>
      </c>
      <c r="J394" s="154" t="s">
        <v>475</v>
      </c>
      <c r="K394" s="154" t="s">
        <v>475</v>
      </c>
    </row>
    <row r="395" spans="1:11" s="145" customFormat="1" hidden="1" outlineLevel="1" x14ac:dyDescent="0.25">
      <c r="A395" s="139" t="s">
        <v>692</v>
      </c>
      <c r="B395" s="140" t="s">
        <v>693</v>
      </c>
      <c r="C395" s="141" t="s">
        <v>279</v>
      </c>
      <c r="D395" s="140" t="s">
        <v>156</v>
      </c>
      <c r="E395" s="142">
        <v>6.09</v>
      </c>
      <c r="F395" s="143">
        <v>0.36</v>
      </c>
      <c r="G395" s="144">
        <v>7.1999999999999995E-2</v>
      </c>
      <c r="H395" s="142">
        <v>0.44</v>
      </c>
      <c r="I395" s="144">
        <v>1</v>
      </c>
      <c r="J395" s="142">
        <v>2.19</v>
      </c>
      <c r="K395" s="142">
        <v>0.44</v>
      </c>
    </row>
    <row r="396" spans="1:11" s="145" customFormat="1" ht="30.6" hidden="1" outlineLevel="1" x14ac:dyDescent="0.25">
      <c r="A396" s="139" t="s">
        <v>694</v>
      </c>
      <c r="B396" s="140" t="s">
        <v>695</v>
      </c>
      <c r="C396" s="141" t="s">
        <v>281</v>
      </c>
      <c r="D396" s="140" t="s">
        <v>282</v>
      </c>
      <c r="E396" s="142">
        <v>50.24</v>
      </c>
      <c r="F396" s="143">
        <v>1.8700000000000001E-2</v>
      </c>
      <c r="G396" s="144">
        <v>3.7399999999999998E-3</v>
      </c>
      <c r="H396" s="142">
        <v>0.19</v>
      </c>
      <c r="I396" s="144">
        <v>1</v>
      </c>
      <c r="J396" s="142">
        <v>0.94</v>
      </c>
      <c r="K396" s="142">
        <v>0.19</v>
      </c>
    </row>
    <row r="397" spans="1:11" s="122" customFormat="1" ht="12" collapsed="1" x14ac:dyDescent="0.3">
      <c r="A397" s="146"/>
      <c r="B397" s="147"/>
      <c r="C397" s="148" t="s">
        <v>696</v>
      </c>
      <c r="D397" s="147"/>
      <c r="E397" s="149">
        <v>546.33000000000004</v>
      </c>
      <c r="F397" s="149"/>
      <c r="G397" s="150">
        <v>109</v>
      </c>
      <c r="H397" s="150"/>
      <c r="I397" s="150"/>
      <c r="J397" s="149"/>
      <c r="K397" s="150"/>
    </row>
    <row r="398" spans="1:11" s="122" customFormat="1" ht="12" x14ac:dyDescent="0.3">
      <c r="A398" s="146"/>
      <c r="B398" s="147"/>
      <c r="C398" s="148" t="s">
        <v>697</v>
      </c>
      <c r="D398" s="147"/>
      <c r="E398" s="149">
        <v>515.98</v>
      </c>
      <c r="F398" s="149"/>
      <c r="G398" s="150">
        <v>103</v>
      </c>
      <c r="H398" s="150"/>
      <c r="I398" s="150"/>
      <c r="J398" s="149"/>
      <c r="K398" s="150"/>
    </row>
    <row r="399" spans="1:11" s="122" customFormat="1" ht="12" x14ac:dyDescent="0.3">
      <c r="A399" s="146"/>
      <c r="B399" s="147"/>
      <c r="C399" s="148" t="s">
        <v>473</v>
      </c>
      <c r="D399" s="147"/>
      <c r="E399" s="149"/>
      <c r="F399" s="149"/>
      <c r="G399" s="150">
        <v>464</v>
      </c>
      <c r="H399" s="150"/>
      <c r="I399" s="150"/>
      <c r="J399" s="149"/>
      <c r="K399" s="150"/>
    </row>
    <row r="400" spans="1:11" s="57" customFormat="1" ht="66" x14ac:dyDescent="0.2">
      <c r="A400" s="52" t="s">
        <v>698</v>
      </c>
      <c r="B400" s="54" t="s">
        <v>699</v>
      </c>
      <c r="C400" s="89" t="s">
        <v>284</v>
      </c>
      <c r="D400" s="90">
        <v>1</v>
      </c>
      <c r="E400" s="91">
        <v>7958.56</v>
      </c>
      <c r="F400" s="91" t="s">
        <v>475</v>
      </c>
      <c r="G400" s="92">
        <v>7959</v>
      </c>
      <c r="H400" s="92" t="s">
        <v>475</v>
      </c>
      <c r="I400" s="93" t="s">
        <v>475</v>
      </c>
      <c r="J400" s="91" t="s">
        <v>475</v>
      </c>
      <c r="K400" s="93" t="s">
        <v>475</v>
      </c>
    </row>
    <row r="401" spans="1:11" s="57" customFormat="1" ht="13.8" thickBot="1" x14ac:dyDescent="0.3">
      <c r="A401" s="94"/>
      <c r="B401" s="95"/>
      <c r="C401" s="96"/>
      <c r="D401" s="97" t="s">
        <v>180</v>
      </c>
      <c r="E401" s="98" t="s">
        <v>475</v>
      </c>
      <c r="F401" s="98" t="s">
        <v>475</v>
      </c>
      <c r="G401" s="99"/>
      <c r="H401" s="99"/>
      <c r="I401" s="99" t="s">
        <v>475</v>
      </c>
      <c r="J401" s="98" t="s">
        <v>475</v>
      </c>
      <c r="K401" s="99" t="s">
        <v>475</v>
      </c>
    </row>
    <row r="402" spans="1:11" s="57" customFormat="1" ht="18" hidden="1" outlineLevel="1" x14ac:dyDescent="0.3">
      <c r="A402" s="100"/>
      <c r="B402" s="101"/>
      <c r="C402" s="102" t="s">
        <v>437</v>
      </c>
      <c r="D402" s="103" t="s">
        <v>438</v>
      </c>
      <c r="E402" s="103" t="s">
        <v>439</v>
      </c>
      <c r="F402" s="103" t="s">
        <v>440</v>
      </c>
      <c r="G402" s="103" t="s">
        <v>441</v>
      </c>
      <c r="H402" s="103" t="s">
        <v>442</v>
      </c>
      <c r="I402" s="458" t="s">
        <v>443</v>
      </c>
      <c r="J402" s="459"/>
      <c r="K402" s="460"/>
    </row>
    <row r="403" spans="1:11" s="57" customFormat="1" ht="13.8" hidden="1" outlineLevel="1" thickBot="1" x14ac:dyDescent="0.35">
      <c r="A403" s="104"/>
      <c r="B403" s="101"/>
      <c r="C403" s="105" t="s">
        <v>476</v>
      </c>
      <c r="D403" s="106">
        <v>7958.56</v>
      </c>
      <c r="E403" s="107">
        <v>1</v>
      </c>
      <c r="F403" s="108">
        <v>7958.56</v>
      </c>
      <c r="G403" s="109">
        <v>1</v>
      </c>
      <c r="H403" s="108">
        <v>7958.56</v>
      </c>
      <c r="I403" s="108"/>
      <c r="J403" s="108"/>
      <c r="K403" s="108">
        <v>7959</v>
      </c>
    </row>
    <row r="404" spans="1:11" s="37" customFormat="1" ht="13.8" collapsed="1" thickTop="1" x14ac:dyDescent="0.3">
      <c r="A404" s="158"/>
      <c r="B404" s="465"/>
      <c r="C404" s="467" t="s">
        <v>700</v>
      </c>
      <c r="D404" s="159" t="s">
        <v>6</v>
      </c>
      <c r="E404" s="160"/>
      <c r="F404" s="160"/>
      <c r="G404" s="161">
        <v>50240</v>
      </c>
      <c r="H404" s="161">
        <v>764</v>
      </c>
      <c r="I404" s="162">
        <v>661</v>
      </c>
      <c r="J404" s="160"/>
      <c r="K404" s="162">
        <v>89</v>
      </c>
    </row>
    <row r="405" spans="1:11" s="37" customFormat="1" x14ac:dyDescent="0.3">
      <c r="A405" s="163"/>
      <c r="B405" s="466"/>
      <c r="C405" s="468"/>
      <c r="D405" s="164" t="s">
        <v>6</v>
      </c>
      <c r="E405" s="165"/>
      <c r="F405" s="165"/>
      <c r="G405" s="166"/>
      <c r="H405" s="166"/>
      <c r="I405" s="166">
        <v>64</v>
      </c>
      <c r="J405" s="165"/>
      <c r="K405" s="166">
        <v>4</v>
      </c>
    </row>
    <row r="406" spans="1:11" s="37" customFormat="1" x14ac:dyDescent="0.3">
      <c r="A406" s="167"/>
      <c r="B406" s="168"/>
      <c r="C406" s="169"/>
      <c r="D406" s="170"/>
      <c r="E406" s="171"/>
      <c r="F406" s="171"/>
      <c r="G406" s="172"/>
      <c r="H406" s="172"/>
      <c r="I406" s="172"/>
      <c r="J406" s="172"/>
      <c r="K406" s="173"/>
    </row>
    <row r="407" spans="1:11" s="37" customFormat="1" x14ac:dyDescent="0.3">
      <c r="A407" s="174"/>
      <c r="B407" s="175"/>
      <c r="C407" s="176" t="s">
        <v>701</v>
      </c>
      <c r="D407" s="177" t="s">
        <v>6</v>
      </c>
      <c r="E407" s="178"/>
      <c r="F407" s="178"/>
      <c r="G407" s="179">
        <v>52127</v>
      </c>
      <c r="H407" s="179"/>
      <c r="I407" s="179"/>
      <c r="J407" s="178"/>
      <c r="K407" s="179"/>
    </row>
    <row r="408" spans="1:11" s="37" customFormat="1" x14ac:dyDescent="0.3">
      <c r="A408" s="174"/>
      <c r="B408" s="175"/>
      <c r="C408" s="176" t="s">
        <v>507</v>
      </c>
      <c r="D408" s="177" t="s">
        <v>51</v>
      </c>
      <c r="E408" s="178"/>
      <c r="F408" s="178"/>
      <c r="G408" s="179"/>
      <c r="H408" s="179"/>
      <c r="I408" s="179"/>
      <c r="J408" s="178"/>
      <c r="K408" s="179">
        <v>99</v>
      </c>
    </row>
    <row r="409" spans="1:11" s="37" customFormat="1" x14ac:dyDescent="0.3">
      <c r="A409" s="174"/>
      <c r="B409" s="175"/>
      <c r="C409" s="176" t="s">
        <v>508</v>
      </c>
      <c r="D409" s="177" t="s">
        <v>6</v>
      </c>
      <c r="E409" s="178"/>
      <c r="F409" s="178"/>
      <c r="G409" s="179"/>
      <c r="H409" s="179">
        <v>885</v>
      </c>
      <c r="I409" s="179"/>
      <c r="J409" s="178"/>
      <c r="K409" s="179"/>
    </row>
    <row r="410" spans="1:11" s="37" customFormat="1" x14ac:dyDescent="0.3">
      <c r="A410" s="355"/>
      <c r="B410" s="356"/>
      <c r="C410" s="356"/>
      <c r="D410" s="356"/>
      <c r="E410" s="356"/>
      <c r="F410" s="356"/>
      <c r="G410" s="356"/>
      <c r="H410" s="356"/>
      <c r="I410" s="356"/>
      <c r="J410" s="356"/>
      <c r="K410" s="357"/>
    </row>
    <row r="411" spans="1:11" ht="15.75" customHeight="1" x14ac:dyDescent="0.3">
      <c r="A411" s="455" t="s">
        <v>702</v>
      </c>
      <c r="B411" s="456"/>
      <c r="C411" s="456"/>
      <c r="D411" s="456"/>
      <c r="E411" s="456"/>
      <c r="F411" s="456"/>
      <c r="G411" s="456"/>
      <c r="H411" s="456"/>
      <c r="I411" s="456"/>
      <c r="J411" s="456"/>
      <c r="K411" s="457"/>
    </row>
    <row r="412" spans="1:11" s="57" customFormat="1" ht="52.8" x14ac:dyDescent="0.2">
      <c r="A412" s="52" t="s">
        <v>703</v>
      </c>
      <c r="B412" s="54" t="s">
        <v>704</v>
      </c>
      <c r="C412" s="89" t="s">
        <v>287</v>
      </c>
      <c r="D412" s="90">
        <v>1.9300000000000001E-2</v>
      </c>
      <c r="E412" s="91">
        <v>4214.1000000000004</v>
      </c>
      <c r="F412" s="91">
        <v>4113.79</v>
      </c>
      <c r="G412" s="92">
        <v>81</v>
      </c>
      <c r="H412" s="92">
        <v>2</v>
      </c>
      <c r="I412" s="93">
        <v>79</v>
      </c>
      <c r="J412" s="91">
        <v>12.86</v>
      </c>
      <c r="K412" s="93" t="s">
        <v>475</v>
      </c>
    </row>
    <row r="413" spans="1:11" s="57" customFormat="1" x14ac:dyDescent="0.25">
      <c r="A413" s="94"/>
      <c r="B413" s="95"/>
      <c r="C413" s="96"/>
      <c r="D413" s="97" t="s">
        <v>288</v>
      </c>
      <c r="E413" s="98">
        <v>100.31</v>
      </c>
      <c r="F413" s="98">
        <v>681.62</v>
      </c>
      <c r="G413" s="99"/>
      <c r="H413" s="99"/>
      <c r="I413" s="99">
        <v>13</v>
      </c>
      <c r="J413" s="98">
        <v>58.76</v>
      </c>
      <c r="K413" s="99">
        <v>1</v>
      </c>
    </row>
    <row r="414" spans="1:11" s="57" customFormat="1" ht="18" hidden="1" outlineLevel="1" x14ac:dyDescent="0.3">
      <c r="A414" s="100"/>
      <c r="B414" s="101"/>
      <c r="C414" s="102" t="s">
        <v>437</v>
      </c>
      <c r="D414" s="103" t="s">
        <v>438</v>
      </c>
      <c r="E414" s="103" t="s">
        <v>439</v>
      </c>
      <c r="F414" s="103" t="s">
        <v>440</v>
      </c>
      <c r="G414" s="103" t="s">
        <v>441</v>
      </c>
      <c r="H414" s="103" t="s">
        <v>442</v>
      </c>
      <c r="I414" s="458" t="s">
        <v>443</v>
      </c>
      <c r="J414" s="459"/>
      <c r="K414" s="460"/>
    </row>
    <row r="415" spans="1:11" s="57" customFormat="1" hidden="1" outlineLevel="1" x14ac:dyDescent="0.3">
      <c r="A415" s="104"/>
      <c r="B415" s="101"/>
      <c r="C415" s="105" t="s">
        <v>518</v>
      </c>
      <c r="D415" s="106">
        <v>100.31</v>
      </c>
      <c r="E415" s="107">
        <v>1</v>
      </c>
      <c r="F415" s="108">
        <v>100.31</v>
      </c>
      <c r="G415" s="109">
        <v>1</v>
      </c>
      <c r="H415" s="108">
        <v>100.31</v>
      </c>
      <c r="I415" s="108">
        <v>2</v>
      </c>
      <c r="J415" s="108"/>
      <c r="K415" s="108"/>
    </row>
    <row r="416" spans="1:11" s="57" customFormat="1" hidden="1" outlineLevel="1" x14ac:dyDescent="0.3">
      <c r="A416" s="104"/>
      <c r="B416" s="101"/>
      <c r="C416" s="105" t="s">
        <v>445</v>
      </c>
      <c r="D416" s="106">
        <v>4113.79</v>
      </c>
      <c r="E416" s="107">
        <v>1</v>
      </c>
      <c r="F416" s="108">
        <v>4113.79</v>
      </c>
      <c r="G416" s="109">
        <v>1</v>
      </c>
      <c r="H416" s="108">
        <v>4113.79</v>
      </c>
      <c r="I416" s="108"/>
      <c r="J416" s="108">
        <v>79</v>
      </c>
      <c r="K416" s="108"/>
    </row>
    <row r="417" spans="1:11" s="57" customFormat="1" hidden="1" outlineLevel="2" x14ac:dyDescent="0.3">
      <c r="A417" s="110"/>
      <c r="B417" s="111"/>
      <c r="C417" s="112" t="s">
        <v>446</v>
      </c>
      <c r="D417" s="113">
        <v>3432.17</v>
      </c>
      <c r="E417" s="114">
        <v>1</v>
      </c>
      <c r="F417" s="115">
        <v>3432.17</v>
      </c>
      <c r="G417" s="116">
        <v>1</v>
      </c>
      <c r="H417" s="115">
        <v>3432.17</v>
      </c>
      <c r="I417" s="115"/>
      <c r="J417" s="115">
        <v>66</v>
      </c>
      <c r="K417" s="115"/>
    </row>
    <row r="418" spans="1:11" s="57" customFormat="1" hidden="1" outlineLevel="2" x14ac:dyDescent="0.3">
      <c r="A418" s="110"/>
      <c r="B418" s="111"/>
      <c r="C418" s="112" t="s">
        <v>447</v>
      </c>
      <c r="D418" s="113">
        <v>681.62</v>
      </c>
      <c r="E418" s="114">
        <v>1</v>
      </c>
      <c r="F418" s="115">
        <v>681.62</v>
      </c>
      <c r="G418" s="116">
        <v>1</v>
      </c>
      <c r="H418" s="115">
        <v>681.62</v>
      </c>
      <c r="I418" s="115"/>
      <c r="J418" s="115">
        <v>13</v>
      </c>
      <c r="K418" s="115"/>
    </row>
    <row r="419" spans="1:11" s="122" customFormat="1" ht="12" collapsed="1" x14ac:dyDescent="0.3">
      <c r="A419" s="117"/>
      <c r="B419" s="118"/>
      <c r="C419" s="119"/>
      <c r="D419" s="118"/>
      <c r="E419" s="120"/>
      <c r="F419" s="120"/>
      <c r="G419" s="121"/>
      <c r="H419" s="121"/>
      <c r="I419" s="121"/>
      <c r="J419" s="120"/>
      <c r="K419" s="121"/>
    </row>
    <row r="420" spans="1:11" s="122" customFormat="1" ht="12" hidden="1" outlineLevel="1" x14ac:dyDescent="0.3">
      <c r="A420" s="449" t="s">
        <v>449</v>
      </c>
      <c r="B420" s="449" t="s">
        <v>450</v>
      </c>
      <c r="C420" s="449" t="s">
        <v>451</v>
      </c>
      <c r="D420" s="449" t="s">
        <v>452</v>
      </c>
      <c r="E420" s="449" t="s">
        <v>423</v>
      </c>
      <c r="F420" s="461" t="s">
        <v>43</v>
      </c>
      <c r="G420" s="462"/>
      <c r="H420" s="463" t="s">
        <v>453</v>
      </c>
      <c r="I420" s="449" t="s">
        <v>441</v>
      </c>
      <c r="J420" s="461" t="s">
        <v>454</v>
      </c>
      <c r="K420" s="462"/>
    </row>
    <row r="421" spans="1:11" s="122" customFormat="1" ht="12" hidden="1" outlineLevel="1" x14ac:dyDescent="0.3">
      <c r="A421" s="450"/>
      <c r="B421" s="450"/>
      <c r="C421" s="450"/>
      <c r="D421" s="450"/>
      <c r="E421" s="450"/>
      <c r="F421" s="123" t="s">
        <v>455</v>
      </c>
      <c r="G421" s="123" t="s">
        <v>456</v>
      </c>
      <c r="H421" s="464"/>
      <c r="I421" s="450"/>
      <c r="J421" s="123" t="s">
        <v>455</v>
      </c>
      <c r="K421" s="124" t="s">
        <v>457</v>
      </c>
    </row>
    <row r="422" spans="1:11" s="131" customFormat="1" hidden="1" outlineLevel="1" x14ac:dyDescent="0.25">
      <c r="A422" s="125" t="s">
        <v>705</v>
      </c>
      <c r="B422" s="126" t="s">
        <v>21</v>
      </c>
      <c r="C422" s="127" t="s">
        <v>520</v>
      </c>
      <c r="D422" s="126" t="s">
        <v>51</v>
      </c>
      <c r="E422" s="128">
        <v>7.8</v>
      </c>
      <c r="F422" s="129">
        <v>12.86</v>
      </c>
      <c r="G422" s="130">
        <v>0.248198</v>
      </c>
      <c r="H422" s="128">
        <v>1.94</v>
      </c>
      <c r="I422" s="130">
        <v>1</v>
      </c>
      <c r="J422" s="128">
        <v>100.31</v>
      </c>
      <c r="K422" s="128">
        <v>1.94</v>
      </c>
    </row>
    <row r="423" spans="1:11" s="131" customFormat="1" hidden="1" outlineLevel="1" x14ac:dyDescent="0.25">
      <c r="A423" s="125" t="s">
        <v>706</v>
      </c>
      <c r="B423" s="126" t="s">
        <v>25</v>
      </c>
      <c r="C423" s="127" t="s">
        <v>53</v>
      </c>
      <c r="D423" s="126" t="s">
        <v>51</v>
      </c>
      <c r="E423" s="128">
        <v>11.6</v>
      </c>
      <c r="F423" s="129">
        <v>58.76</v>
      </c>
      <c r="G423" s="130">
        <v>1.1340680000000001</v>
      </c>
      <c r="H423" s="128">
        <v>13.16</v>
      </c>
      <c r="I423" s="130">
        <v>1</v>
      </c>
      <c r="J423" s="128">
        <v>681.62</v>
      </c>
      <c r="K423" s="128">
        <v>13.16</v>
      </c>
    </row>
    <row r="424" spans="1:11" s="138" customFormat="1" ht="20.399999999999999" hidden="1" outlineLevel="1" x14ac:dyDescent="0.25">
      <c r="A424" s="132" t="s">
        <v>707</v>
      </c>
      <c r="B424" s="133" t="s">
        <v>708</v>
      </c>
      <c r="C424" s="134" t="s">
        <v>292</v>
      </c>
      <c r="D424" s="133" t="s">
        <v>56</v>
      </c>
      <c r="E424" s="135">
        <v>70.010000000000005</v>
      </c>
      <c r="F424" s="136">
        <v>58.76</v>
      </c>
      <c r="G424" s="137">
        <v>1.1340680000000001</v>
      </c>
      <c r="H424" s="135">
        <v>79.400000000000006</v>
      </c>
      <c r="I424" s="137">
        <v>1</v>
      </c>
      <c r="J424" s="135">
        <v>4113.79</v>
      </c>
      <c r="K424" s="135">
        <v>79.400000000000006</v>
      </c>
    </row>
    <row r="425" spans="1:11" s="122" customFormat="1" ht="12" collapsed="1" x14ac:dyDescent="0.3">
      <c r="A425" s="146"/>
      <c r="B425" s="147"/>
      <c r="C425" s="148" t="s">
        <v>709</v>
      </c>
      <c r="D425" s="147"/>
      <c r="E425" s="149">
        <v>742.83</v>
      </c>
      <c r="F425" s="149"/>
      <c r="G425" s="150">
        <v>14</v>
      </c>
      <c r="H425" s="150"/>
      <c r="I425" s="150"/>
      <c r="J425" s="149"/>
      <c r="K425" s="150"/>
    </row>
    <row r="426" spans="1:11" s="122" customFormat="1" ht="12" x14ac:dyDescent="0.3">
      <c r="A426" s="146"/>
      <c r="B426" s="147"/>
      <c r="C426" s="148" t="s">
        <v>710</v>
      </c>
      <c r="D426" s="147"/>
      <c r="E426" s="149">
        <v>390.96</v>
      </c>
      <c r="F426" s="149"/>
      <c r="G426" s="150">
        <v>8</v>
      </c>
      <c r="H426" s="150"/>
      <c r="I426" s="150"/>
      <c r="J426" s="149"/>
      <c r="K426" s="150"/>
    </row>
    <row r="427" spans="1:11" s="122" customFormat="1" ht="12" x14ac:dyDescent="0.3">
      <c r="A427" s="146"/>
      <c r="B427" s="147"/>
      <c r="C427" s="148" t="s">
        <v>473</v>
      </c>
      <c r="D427" s="147"/>
      <c r="E427" s="149"/>
      <c r="F427" s="149"/>
      <c r="G427" s="150">
        <v>103</v>
      </c>
      <c r="H427" s="150"/>
      <c r="I427" s="150"/>
      <c r="J427" s="149"/>
      <c r="K427" s="150"/>
    </row>
    <row r="428" spans="1:11" s="57" customFormat="1" ht="52.8" x14ac:dyDescent="0.2">
      <c r="A428" s="52" t="s">
        <v>711</v>
      </c>
      <c r="B428" s="54" t="s">
        <v>712</v>
      </c>
      <c r="C428" s="89" t="s">
        <v>294</v>
      </c>
      <c r="D428" s="90">
        <v>0.72</v>
      </c>
      <c r="E428" s="91">
        <v>245.31</v>
      </c>
      <c r="F428" s="91">
        <v>65.87</v>
      </c>
      <c r="G428" s="92">
        <v>177</v>
      </c>
      <c r="H428" s="92">
        <v>76</v>
      </c>
      <c r="I428" s="93">
        <v>47</v>
      </c>
      <c r="J428" s="91">
        <v>11.01</v>
      </c>
      <c r="K428" s="93">
        <v>8</v>
      </c>
    </row>
    <row r="429" spans="1:11" s="57" customFormat="1" x14ac:dyDescent="0.25">
      <c r="A429" s="94"/>
      <c r="B429" s="95"/>
      <c r="C429" s="96"/>
      <c r="D429" s="97" t="s">
        <v>163</v>
      </c>
      <c r="E429" s="98">
        <v>105.92</v>
      </c>
      <c r="F429" s="98">
        <v>7.79</v>
      </c>
      <c r="G429" s="99"/>
      <c r="H429" s="99"/>
      <c r="I429" s="99">
        <v>6</v>
      </c>
      <c r="J429" s="98">
        <v>0.62</v>
      </c>
      <c r="K429" s="99" t="s">
        <v>475</v>
      </c>
    </row>
    <row r="430" spans="1:11" s="57" customFormat="1" ht="18" hidden="1" outlineLevel="1" x14ac:dyDescent="0.3">
      <c r="A430" s="100"/>
      <c r="B430" s="101"/>
      <c r="C430" s="102" t="s">
        <v>437</v>
      </c>
      <c r="D430" s="103" t="s">
        <v>438</v>
      </c>
      <c r="E430" s="103" t="s">
        <v>439</v>
      </c>
      <c r="F430" s="103" t="s">
        <v>440</v>
      </c>
      <c r="G430" s="103" t="s">
        <v>441</v>
      </c>
      <c r="H430" s="103" t="s">
        <v>442</v>
      </c>
      <c r="I430" s="458" t="s">
        <v>443</v>
      </c>
      <c r="J430" s="459"/>
      <c r="K430" s="460"/>
    </row>
    <row r="431" spans="1:11" s="57" customFormat="1" hidden="1" outlineLevel="1" x14ac:dyDescent="0.3">
      <c r="A431" s="104"/>
      <c r="B431" s="101"/>
      <c r="C431" s="105" t="s">
        <v>602</v>
      </c>
      <c r="D431" s="106">
        <v>105.92</v>
      </c>
      <c r="E431" s="107">
        <v>1</v>
      </c>
      <c r="F431" s="108">
        <v>105.92</v>
      </c>
      <c r="G431" s="109">
        <v>1</v>
      </c>
      <c r="H431" s="108">
        <v>105.92</v>
      </c>
      <c r="I431" s="108">
        <v>76</v>
      </c>
      <c r="J431" s="108"/>
      <c r="K431" s="108"/>
    </row>
    <row r="432" spans="1:11" s="57" customFormat="1" hidden="1" outlineLevel="1" x14ac:dyDescent="0.3">
      <c r="A432" s="104"/>
      <c r="B432" s="101"/>
      <c r="C432" s="105" t="s">
        <v>445</v>
      </c>
      <c r="D432" s="106">
        <v>65.87</v>
      </c>
      <c r="E432" s="107">
        <v>1</v>
      </c>
      <c r="F432" s="108">
        <v>65.87</v>
      </c>
      <c r="G432" s="109">
        <v>1</v>
      </c>
      <c r="H432" s="108">
        <v>65.87</v>
      </c>
      <c r="I432" s="108"/>
      <c r="J432" s="108">
        <v>47</v>
      </c>
      <c r="K432" s="108"/>
    </row>
    <row r="433" spans="1:11" s="57" customFormat="1" hidden="1" outlineLevel="2" x14ac:dyDescent="0.3">
      <c r="A433" s="110"/>
      <c r="B433" s="111"/>
      <c r="C433" s="112" t="s">
        <v>446</v>
      </c>
      <c r="D433" s="113">
        <v>58.08</v>
      </c>
      <c r="E433" s="114">
        <v>1</v>
      </c>
      <c r="F433" s="115">
        <v>58.08</v>
      </c>
      <c r="G433" s="116">
        <v>1</v>
      </c>
      <c r="H433" s="115">
        <v>58.08</v>
      </c>
      <c r="I433" s="115"/>
      <c r="J433" s="115">
        <v>41</v>
      </c>
      <c r="K433" s="115"/>
    </row>
    <row r="434" spans="1:11" s="57" customFormat="1" hidden="1" outlineLevel="2" x14ac:dyDescent="0.3">
      <c r="A434" s="110"/>
      <c r="B434" s="111"/>
      <c r="C434" s="112" t="s">
        <v>447</v>
      </c>
      <c r="D434" s="113">
        <v>7.79</v>
      </c>
      <c r="E434" s="114">
        <v>1</v>
      </c>
      <c r="F434" s="115">
        <v>7.79</v>
      </c>
      <c r="G434" s="116">
        <v>1</v>
      </c>
      <c r="H434" s="115">
        <v>7.79</v>
      </c>
      <c r="I434" s="115"/>
      <c r="J434" s="115">
        <v>6</v>
      </c>
      <c r="K434" s="115"/>
    </row>
    <row r="435" spans="1:11" s="57" customFormat="1" hidden="1" outlineLevel="1" x14ac:dyDescent="0.3">
      <c r="A435" s="104"/>
      <c r="B435" s="101"/>
      <c r="C435" s="105" t="s">
        <v>448</v>
      </c>
      <c r="D435" s="106">
        <v>73.52</v>
      </c>
      <c r="E435" s="107">
        <v>1</v>
      </c>
      <c r="F435" s="108">
        <v>73.52</v>
      </c>
      <c r="G435" s="109">
        <v>1</v>
      </c>
      <c r="H435" s="108">
        <v>73.52</v>
      </c>
      <c r="I435" s="108"/>
      <c r="J435" s="108"/>
      <c r="K435" s="108">
        <v>53</v>
      </c>
    </row>
    <row r="436" spans="1:11" s="122" customFormat="1" ht="12" collapsed="1" x14ac:dyDescent="0.3">
      <c r="A436" s="117"/>
      <c r="B436" s="118"/>
      <c r="C436" s="119"/>
      <c r="D436" s="118"/>
      <c r="E436" s="120"/>
      <c r="F436" s="120"/>
      <c r="G436" s="121"/>
      <c r="H436" s="121"/>
      <c r="I436" s="121"/>
      <c r="J436" s="120"/>
      <c r="K436" s="121"/>
    </row>
    <row r="437" spans="1:11" s="122" customFormat="1" ht="12" hidden="1" outlineLevel="1" x14ac:dyDescent="0.3">
      <c r="A437" s="449" t="s">
        <v>449</v>
      </c>
      <c r="B437" s="449" t="s">
        <v>450</v>
      </c>
      <c r="C437" s="449" t="s">
        <v>451</v>
      </c>
      <c r="D437" s="449" t="s">
        <v>452</v>
      </c>
      <c r="E437" s="449" t="s">
        <v>423</v>
      </c>
      <c r="F437" s="461" t="s">
        <v>43</v>
      </c>
      <c r="G437" s="462"/>
      <c r="H437" s="463" t="s">
        <v>453</v>
      </c>
      <c r="I437" s="449" t="s">
        <v>441</v>
      </c>
      <c r="J437" s="461" t="s">
        <v>454</v>
      </c>
      <c r="K437" s="462"/>
    </row>
    <row r="438" spans="1:11" s="122" customFormat="1" ht="12" hidden="1" outlineLevel="1" x14ac:dyDescent="0.3">
      <c r="A438" s="450"/>
      <c r="B438" s="450"/>
      <c r="C438" s="450"/>
      <c r="D438" s="450"/>
      <c r="E438" s="450"/>
      <c r="F438" s="123" t="s">
        <v>455</v>
      </c>
      <c r="G438" s="123" t="s">
        <v>456</v>
      </c>
      <c r="H438" s="464"/>
      <c r="I438" s="450"/>
      <c r="J438" s="123" t="s">
        <v>455</v>
      </c>
      <c r="K438" s="124" t="s">
        <v>457</v>
      </c>
    </row>
    <row r="439" spans="1:11" s="131" customFormat="1" hidden="1" outlineLevel="1" x14ac:dyDescent="0.25">
      <c r="A439" s="125" t="s">
        <v>713</v>
      </c>
      <c r="B439" s="126" t="s">
        <v>21</v>
      </c>
      <c r="C439" s="127" t="s">
        <v>604</v>
      </c>
      <c r="D439" s="126" t="s">
        <v>51</v>
      </c>
      <c r="E439" s="128">
        <v>9.6199999999999992</v>
      </c>
      <c r="F439" s="129">
        <v>11.01</v>
      </c>
      <c r="G439" s="130">
        <v>7.9272</v>
      </c>
      <c r="H439" s="128">
        <v>76.260000000000005</v>
      </c>
      <c r="I439" s="130">
        <v>1</v>
      </c>
      <c r="J439" s="128">
        <v>105.92</v>
      </c>
      <c r="K439" s="128">
        <v>76.260000000000005</v>
      </c>
    </row>
    <row r="440" spans="1:11" s="131" customFormat="1" hidden="1" outlineLevel="1" x14ac:dyDescent="0.25">
      <c r="A440" s="125" t="s">
        <v>714</v>
      </c>
      <c r="B440" s="126" t="s">
        <v>25</v>
      </c>
      <c r="C440" s="127" t="s">
        <v>53</v>
      </c>
      <c r="D440" s="126" t="s">
        <v>51</v>
      </c>
      <c r="E440" s="128">
        <v>12.56</v>
      </c>
      <c r="F440" s="129">
        <v>0.62</v>
      </c>
      <c r="G440" s="130">
        <v>0.44640000000000002</v>
      </c>
      <c r="H440" s="128">
        <v>5.61</v>
      </c>
      <c r="I440" s="130">
        <v>1</v>
      </c>
      <c r="J440" s="128">
        <v>7.79</v>
      </c>
      <c r="K440" s="128">
        <v>5.61</v>
      </c>
    </row>
    <row r="441" spans="1:11" s="138" customFormat="1" hidden="1" outlineLevel="1" x14ac:dyDescent="0.25">
      <c r="A441" s="132" t="s">
        <v>715</v>
      </c>
      <c r="B441" s="133" t="s">
        <v>716</v>
      </c>
      <c r="C441" s="134" t="s">
        <v>298</v>
      </c>
      <c r="D441" s="133" t="s">
        <v>56</v>
      </c>
      <c r="E441" s="135">
        <v>0.9</v>
      </c>
      <c r="F441" s="136">
        <v>2.58</v>
      </c>
      <c r="G441" s="137">
        <v>1.8575999999999999</v>
      </c>
      <c r="H441" s="135">
        <v>1.67</v>
      </c>
      <c r="I441" s="137">
        <v>1</v>
      </c>
      <c r="J441" s="135">
        <v>2.3199999999999998</v>
      </c>
      <c r="K441" s="135">
        <v>1.67</v>
      </c>
    </row>
    <row r="442" spans="1:11" s="138" customFormat="1" ht="20.399999999999999" hidden="1" outlineLevel="1" x14ac:dyDescent="0.25">
      <c r="A442" s="132" t="s">
        <v>717</v>
      </c>
      <c r="B442" s="133" t="s">
        <v>718</v>
      </c>
      <c r="C442" s="134" t="s">
        <v>300</v>
      </c>
      <c r="D442" s="133" t="s">
        <v>56</v>
      </c>
      <c r="E442" s="135">
        <v>3.28</v>
      </c>
      <c r="F442" s="136">
        <v>2.58</v>
      </c>
      <c r="G442" s="137">
        <v>1.8575999999999999</v>
      </c>
      <c r="H442" s="135">
        <v>6.09</v>
      </c>
      <c r="I442" s="137">
        <v>1</v>
      </c>
      <c r="J442" s="135">
        <v>8.4600000000000009</v>
      </c>
      <c r="K442" s="135">
        <v>6.09</v>
      </c>
    </row>
    <row r="443" spans="1:11" s="138" customFormat="1" hidden="1" outlineLevel="1" x14ac:dyDescent="0.25">
      <c r="A443" s="132" t="s">
        <v>719</v>
      </c>
      <c r="B443" s="133" t="s">
        <v>492</v>
      </c>
      <c r="C443" s="134" t="s">
        <v>86</v>
      </c>
      <c r="D443" s="133" t="s">
        <v>56</v>
      </c>
      <c r="E443" s="135">
        <v>111.99</v>
      </c>
      <c r="F443" s="136">
        <v>0.31</v>
      </c>
      <c r="G443" s="137">
        <v>0.22320000000000001</v>
      </c>
      <c r="H443" s="135">
        <v>25</v>
      </c>
      <c r="I443" s="137">
        <v>1</v>
      </c>
      <c r="J443" s="135">
        <v>34.72</v>
      </c>
      <c r="K443" s="135">
        <v>25</v>
      </c>
    </row>
    <row r="444" spans="1:11" s="138" customFormat="1" hidden="1" outlineLevel="1" x14ac:dyDescent="0.25">
      <c r="A444" s="132" t="s">
        <v>720</v>
      </c>
      <c r="B444" s="133" t="s">
        <v>495</v>
      </c>
      <c r="C444" s="134" t="s">
        <v>89</v>
      </c>
      <c r="D444" s="133" t="s">
        <v>56</v>
      </c>
      <c r="E444" s="135">
        <v>65.709999999999994</v>
      </c>
      <c r="F444" s="136">
        <v>0.31</v>
      </c>
      <c r="G444" s="137">
        <v>0.22320000000000001</v>
      </c>
      <c r="H444" s="135">
        <v>14.67</v>
      </c>
      <c r="I444" s="137">
        <v>1</v>
      </c>
      <c r="J444" s="135">
        <v>20.37</v>
      </c>
      <c r="K444" s="135">
        <v>14.67</v>
      </c>
    </row>
    <row r="445" spans="1:11" s="145" customFormat="1" hidden="1" outlineLevel="1" x14ac:dyDescent="0.25">
      <c r="A445" s="139" t="s">
        <v>721</v>
      </c>
      <c r="B445" s="140" t="s">
        <v>722</v>
      </c>
      <c r="C445" s="141" t="s">
        <v>302</v>
      </c>
      <c r="D445" s="140" t="s">
        <v>156</v>
      </c>
      <c r="E445" s="142">
        <v>28.6</v>
      </c>
      <c r="F445" s="143">
        <v>0.25</v>
      </c>
      <c r="G445" s="144">
        <v>0.18</v>
      </c>
      <c r="H445" s="142">
        <v>5.15</v>
      </c>
      <c r="I445" s="144">
        <v>1</v>
      </c>
      <c r="J445" s="142">
        <v>7.15</v>
      </c>
      <c r="K445" s="142">
        <v>5.15</v>
      </c>
    </row>
    <row r="446" spans="1:11" s="145" customFormat="1" hidden="1" outlineLevel="1" x14ac:dyDescent="0.25">
      <c r="A446" s="139" t="s">
        <v>723</v>
      </c>
      <c r="B446" s="140" t="s">
        <v>724</v>
      </c>
      <c r="C446" s="141" t="s">
        <v>304</v>
      </c>
      <c r="D446" s="140" t="s">
        <v>130</v>
      </c>
      <c r="E446" s="142">
        <v>7826.9</v>
      </c>
      <c r="F446" s="143">
        <v>6.0000000000000002E-5</v>
      </c>
      <c r="G446" s="144">
        <v>4.3000000000000002E-5</v>
      </c>
      <c r="H446" s="142">
        <v>0.34</v>
      </c>
      <c r="I446" s="144">
        <v>1</v>
      </c>
      <c r="J446" s="142">
        <v>0.47</v>
      </c>
      <c r="K446" s="142">
        <v>0.34</v>
      </c>
    </row>
    <row r="447" spans="1:11" s="145" customFormat="1" ht="20.399999999999999" hidden="1" outlineLevel="1" x14ac:dyDescent="0.25">
      <c r="A447" s="139" t="s">
        <v>725</v>
      </c>
      <c r="B447" s="140" t="s">
        <v>726</v>
      </c>
      <c r="C447" s="141" t="s">
        <v>306</v>
      </c>
      <c r="D447" s="140" t="s">
        <v>130</v>
      </c>
      <c r="E447" s="142">
        <v>5000</v>
      </c>
      <c r="F447" s="143">
        <v>1E-3</v>
      </c>
      <c r="G447" s="144">
        <v>7.2000000000000005E-4</v>
      </c>
      <c r="H447" s="142">
        <v>3.6</v>
      </c>
      <c r="I447" s="144">
        <v>1</v>
      </c>
      <c r="J447" s="142">
        <v>5</v>
      </c>
      <c r="K447" s="142">
        <v>3.6</v>
      </c>
    </row>
    <row r="448" spans="1:11" s="145" customFormat="1" hidden="1" outlineLevel="1" x14ac:dyDescent="0.25">
      <c r="A448" s="139" t="s">
        <v>727</v>
      </c>
      <c r="B448" s="140" t="s">
        <v>728</v>
      </c>
      <c r="C448" s="141" t="s">
        <v>308</v>
      </c>
      <c r="D448" s="140" t="s">
        <v>163</v>
      </c>
      <c r="E448" s="142">
        <v>120</v>
      </c>
      <c r="F448" s="143">
        <v>9.5999999999999992E-3</v>
      </c>
      <c r="G448" s="144">
        <v>6.9119999999999997E-3</v>
      </c>
      <c r="H448" s="142">
        <v>0.83</v>
      </c>
      <c r="I448" s="144">
        <v>1</v>
      </c>
      <c r="J448" s="142">
        <v>1.1499999999999999</v>
      </c>
      <c r="K448" s="142">
        <v>0.83</v>
      </c>
    </row>
    <row r="449" spans="1:11" s="145" customFormat="1" ht="20.399999999999999" hidden="1" outlineLevel="1" x14ac:dyDescent="0.25">
      <c r="A449" s="139" t="s">
        <v>729</v>
      </c>
      <c r="B449" s="140" t="s">
        <v>730</v>
      </c>
      <c r="C449" s="141" t="s">
        <v>310</v>
      </c>
      <c r="D449" s="140" t="s">
        <v>130</v>
      </c>
      <c r="E449" s="142">
        <v>5763</v>
      </c>
      <c r="F449" s="143">
        <v>0.01</v>
      </c>
      <c r="G449" s="144">
        <v>7.1999999999999998E-3</v>
      </c>
      <c r="H449" s="142">
        <v>41.49</v>
      </c>
      <c r="I449" s="144">
        <v>1</v>
      </c>
      <c r="J449" s="142">
        <v>57.63</v>
      </c>
      <c r="K449" s="142">
        <v>41.49</v>
      </c>
    </row>
    <row r="450" spans="1:11" s="122" customFormat="1" ht="12" collapsed="1" x14ac:dyDescent="0.3">
      <c r="A450" s="146"/>
      <c r="B450" s="147"/>
      <c r="C450" s="148" t="s">
        <v>709</v>
      </c>
      <c r="D450" s="147"/>
      <c r="E450" s="149">
        <v>108.02</v>
      </c>
      <c r="F450" s="149"/>
      <c r="G450" s="150">
        <v>78</v>
      </c>
      <c r="H450" s="150"/>
      <c r="I450" s="150"/>
      <c r="J450" s="149"/>
      <c r="K450" s="150"/>
    </row>
    <row r="451" spans="1:11" s="122" customFormat="1" ht="12" x14ac:dyDescent="0.3">
      <c r="A451" s="146"/>
      <c r="B451" s="147"/>
      <c r="C451" s="148" t="s">
        <v>533</v>
      </c>
      <c r="D451" s="147"/>
      <c r="E451" s="149">
        <v>73.91</v>
      </c>
      <c r="F451" s="149"/>
      <c r="G451" s="150">
        <v>53</v>
      </c>
      <c r="H451" s="150"/>
      <c r="I451" s="150"/>
      <c r="J451" s="149"/>
      <c r="K451" s="150"/>
    </row>
    <row r="452" spans="1:11" s="122" customFormat="1" ht="12" x14ac:dyDescent="0.3">
      <c r="A452" s="146"/>
      <c r="B452" s="147"/>
      <c r="C452" s="148" t="s">
        <v>473</v>
      </c>
      <c r="D452" s="147"/>
      <c r="E452" s="149"/>
      <c r="F452" s="149"/>
      <c r="G452" s="150">
        <v>308</v>
      </c>
      <c r="H452" s="150"/>
      <c r="I452" s="150"/>
      <c r="J452" s="149"/>
      <c r="K452" s="150"/>
    </row>
    <row r="453" spans="1:11" s="57" customFormat="1" ht="66" x14ac:dyDescent="0.2">
      <c r="A453" s="52" t="s">
        <v>731</v>
      </c>
      <c r="B453" s="54" t="s">
        <v>732</v>
      </c>
      <c r="C453" s="89" t="s">
        <v>312</v>
      </c>
      <c r="D453" s="90">
        <v>7.1999999999999995E-2</v>
      </c>
      <c r="E453" s="91">
        <v>10793.69</v>
      </c>
      <c r="F453" s="91" t="s">
        <v>475</v>
      </c>
      <c r="G453" s="92">
        <v>777</v>
      </c>
      <c r="H453" s="92" t="s">
        <v>475</v>
      </c>
      <c r="I453" s="93" t="s">
        <v>475</v>
      </c>
      <c r="J453" s="91" t="s">
        <v>475</v>
      </c>
      <c r="K453" s="93" t="s">
        <v>475</v>
      </c>
    </row>
    <row r="454" spans="1:11" s="57" customFormat="1" x14ac:dyDescent="0.25">
      <c r="A454" s="94"/>
      <c r="B454" s="95"/>
      <c r="C454" s="96"/>
      <c r="D454" s="97" t="s">
        <v>313</v>
      </c>
      <c r="E454" s="98" t="s">
        <v>475</v>
      </c>
      <c r="F454" s="98" t="s">
        <v>475</v>
      </c>
      <c r="G454" s="99"/>
      <c r="H454" s="99"/>
      <c r="I454" s="99" t="s">
        <v>475</v>
      </c>
      <c r="J454" s="98" t="s">
        <v>475</v>
      </c>
      <c r="K454" s="99" t="s">
        <v>475</v>
      </c>
    </row>
    <row r="455" spans="1:11" s="57" customFormat="1" ht="18" hidden="1" outlineLevel="1" x14ac:dyDescent="0.3">
      <c r="A455" s="100"/>
      <c r="B455" s="101"/>
      <c r="C455" s="102" t="s">
        <v>437</v>
      </c>
      <c r="D455" s="103" t="s">
        <v>438</v>
      </c>
      <c r="E455" s="103" t="s">
        <v>439</v>
      </c>
      <c r="F455" s="103" t="s">
        <v>440</v>
      </c>
      <c r="G455" s="103" t="s">
        <v>441</v>
      </c>
      <c r="H455" s="103" t="s">
        <v>442</v>
      </c>
      <c r="I455" s="458" t="s">
        <v>443</v>
      </c>
      <c r="J455" s="459"/>
      <c r="K455" s="460"/>
    </row>
    <row r="456" spans="1:11" s="57" customFormat="1" hidden="1" outlineLevel="1" x14ac:dyDescent="0.3">
      <c r="A456" s="104"/>
      <c r="B456" s="101"/>
      <c r="C456" s="105" t="s">
        <v>476</v>
      </c>
      <c r="D456" s="106">
        <v>10793.69</v>
      </c>
      <c r="E456" s="107">
        <v>1</v>
      </c>
      <c r="F456" s="108">
        <v>10793.69</v>
      </c>
      <c r="G456" s="109">
        <v>1</v>
      </c>
      <c r="H456" s="108">
        <v>10793.69</v>
      </c>
      <c r="I456" s="108"/>
      <c r="J456" s="108"/>
      <c r="K456" s="108">
        <v>777</v>
      </c>
    </row>
    <row r="457" spans="1:11" s="57" customFormat="1" ht="66" collapsed="1" x14ac:dyDescent="0.2">
      <c r="A457" s="52" t="s">
        <v>733</v>
      </c>
      <c r="B457" s="54" t="s">
        <v>734</v>
      </c>
      <c r="C457" s="89" t="s">
        <v>316</v>
      </c>
      <c r="D457" s="90">
        <v>7.1999999999999995E-2</v>
      </c>
      <c r="E457" s="91">
        <v>747.78</v>
      </c>
      <c r="F457" s="91">
        <v>673.74</v>
      </c>
      <c r="G457" s="92">
        <v>54</v>
      </c>
      <c r="H457" s="92">
        <v>5</v>
      </c>
      <c r="I457" s="93">
        <v>49</v>
      </c>
      <c r="J457" s="91">
        <v>6.9</v>
      </c>
      <c r="K457" s="93" t="s">
        <v>475</v>
      </c>
    </row>
    <row r="458" spans="1:11" s="57" customFormat="1" x14ac:dyDescent="0.25">
      <c r="A458" s="94"/>
      <c r="B458" s="95"/>
      <c r="C458" s="96"/>
      <c r="D458" s="97" t="s">
        <v>317</v>
      </c>
      <c r="E458" s="98">
        <v>69.41</v>
      </c>
      <c r="F458" s="98">
        <v>33.97</v>
      </c>
      <c r="G458" s="99"/>
      <c r="H458" s="99"/>
      <c r="I458" s="99">
        <v>2</v>
      </c>
      <c r="J458" s="98">
        <v>2.71</v>
      </c>
      <c r="K458" s="99" t="s">
        <v>475</v>
      </c>
    </row>
    <row r="459" spans="1:11" s="57" customFormat="1" ht="18" hidden="1" outlineLevel="1" x14ac:dyDescent="0.3">
      <c r="A459" s="100"/>
      <c r="B459" s="101"/>
      <c r="C459" s="102" t="s">
        <v>437</v>
      </c>
      <c r="D459" s="103" t="s">
        <v>438</v>
      </c>
      <c r="E459" s="103" t="s">
        <v>439</v>
      </c>
      <c r="F459" s="103" t="s">
        <v>440</v>
      </c>
      <c r="G459" s="103" t="s">
        <v>441</v>
      </c>
      <c r="H459" s="103" t="s">
        <v>442</v>
      </c>
      <c r="I459" s="458" t="s">
        <v>443</v>
      </c>
      <c r="J459" s="459"/>
      <c r="K459" s="460"/>
    </row>
    <row r="460" spans="1:11" s="57" customFormat="1" hidden="1" outlineLevel="1" x14ac:dyDescent="0.3">
      <c r="A460" s="104"/>
      <c r="B460" s="101"/>
      <c r="C460" s="105" t="s">
        <v>735</v>
      </c>
      <c r="D460" s="106">
        <v>231.38</v>
      </c>
      <c r="E460" s="107">
        <v>0.3</v>
      </c>
      <c r="F460" s="108">
        <v>69.41</v>
      </c>
      <c r="G460" s="109">
        <v>1</v>
      </c>
      <c r="H460" s="108">
        <v>69.41</v>
      </c>
      <c r="I460" s="108">
        <v>5</v>
      </c>
      <c r="J460" s="108"/>
      <c r="K460" s="108"/>
    </row>
    <row r="461" spans="1:11" s="57" customFormat="1" hidden="1" outlineLevel="1" x14ac:dyDescent="0.3">
      <c r="A461" s="104"/>
      <c r="B461" s="101"/>
      <c r="C461" s="105" t="s">
        <v>445</v>
      </c>
      <c r="D461" s="106">
        <v>2245.81</v>
      </c>
      <c r="E461" s="107">
        <v>0.3</v>
      </c>
      <c r="F461" s="108">
        <v>673.74</v>
      </c>
      <c r="G461" s="109">
        <v>1</v>
      </c>
      <c r="H461" s="108">
        <v>673.74</v>
      </c>
      <c r="I461" s="108"/>
      <c r="J461" s="108">
        <v>49</v>
      </c>
      <c r="K461" s="108"/>
    </row>
    <row r="462" spans="1:11" s="57" customFormat="1" hidden="1" outlineLevel="2" x14ac:dyDescent="0.3">
      <c r="A462" s="110"/>
      <c r="B462" s="111"/>
      <c r="C462" s="112" t="s">
        <v>446</v>
      </c>
      <c r="D462" s="113">
        <v>2132.59</v>
      </c>
      <c r="E462" s="114">
        <v>0.3</v>
      </c>
      <c r="F462" s="115">
        <v>639.78</v>
      </c>
      <c r="G462" s="116">
        <v>1</v>
      </c>
      <c r="H462" s="115">
        <v>639.78</v>
      </c>
      <c r="I462" s="115"/>
      <c r="J462" s="115">
        <v>47</v>
      </c>
      <c r="K462" s="115"/>
    </row>
    <row r="463" spans="1:11" s="57" customFormat="1" hidden="1" outlineLevel="2" x14ac:dyDescent="0.3">
      <c r="A463" s="110"/>
      <c r="B463" s="111"/>
      <c r="C463" s="112" t="s">
        <v>447</v>
      </c>
      <c r="D463" s="113">
        <v>113.22</v>
      </c>
      <c r="E463" s="114">
        <v>0.3</v>
      </c>
      <c r="F463" s="115">
        <v>33.97</v>
      </c>
      <c r="G463" s="116">
        <v>1</v>
      </c>
      <c r="H463" s="115">
        <v>33.97</v>
      </c>
      <c r="I463" s="115"/>
      <c r="J463" s="115">
        <v>2</v>
      </c>
      <c r="K463" s="115"/>
    </row>
    <row r="464" spans="1:11" s="57" customFormat="1" hidden="1" outlineLevel="1" x14ac:dyDescent="0.3">
      <c r="A464" s="104"/>
      <c r="B464" s="101"/>
      <c r="C464" s="105" t="s">
        <v>448</v>
      </c>
      <c r="D464" s="106">
        <v>4.63</v>
      </c>
      <c r="E464" s="107">
        <v>1</v>
      </c>
      <c r="F464" s="108">
        <v>4.63</v>
      </c>
      <c r="G464" s="109">
        <v>1</v>
      </c>
      <c r="H464" s="108">
        <v>4.63</v>
      </c>
      <c r="I464" s="108"/>
      <c r="J464" s="108"/>
      <c r="K464" s="108">
        <v>0</v>
      </c>
    </row>
    <row r="465" spans="1:11" s="122" customFormat="1" ht="12" collapsed="1" x14ac:dyDescent="0.3">
      <c r="A465" s="117"/>
      <c r="B465" s="118"/>
      <c r="C465" s="119"/>
      <c r="D465" s="118"/>
      <c r="E465" s="120"/>
      <c r="F465" s="120"/>
      <c r="G465" s="121"/>
      <c r="H465" s="121"/>
      <c r="I465" s="121"/>
      <c r="J465" s="120"/>
      <c r="K465" s="121"/>
    </row>
    <row r="466" spans="1:11" s="122" customFormat="1" ht="12" hidden="1" outlineLevel="1" x14ac:dyDescent="0.3">
      <c r="A466" s="449" t="s">
        <v>449</v>
      </c>
      <c r="B466" s="449" t="s">
        <v>450</v>
      </c>
      <c r="C466" s="449" t="s">
        <v>451</v>
      </c>
      <c r="D466" s="449" t="s">
        <v>452</v>
      </c>
      <c r="E466" s="449" t="s">
        <v>423</v>
      </c>
      <c r="F466" s="461" t="s">
        <v>43</v>
      </c>
      <c r="G466" s="462"/>
      <c r="H466" s="463" t="s">
        <v>453</v>
      </c>
      <c r="I466" s="449" t="s">
        <v>441</v>
      </c>
      <c r="J466" s="461" t="s">
        <v>454</v>
      </c>
      <c r="K466" s="462"/>
    </row>
    <row r="467" spans="1:11" s="122" customFormat="1" ht="12" hidden="1" outlineLevel="1" x14ac:dyDescent="0.3">
      <c r="A467" s="450"/>
      <c r="B467" s="450"/>
      <c r="C467" s="450"/>
      <c r="D467" s="450"/>
      <c r="E467" s="450"/>
      <c r="F467" s="123" t="s">
        <v>455</v>
      </c>
      <c r="G467" s="123" t="s">
        <v>456</v>
      </c>
      <c r="H467" s="464"/>
      <c r="I467" s="450"/>
      <c r="J467" s="123" t="s">
        <v>455</v>
      </c>
      <c r="K467" s="124" t="s">
        <v>457</v>
      </c>
    </row>
    <row r="468" spans="1:11" s="131" customFormat="1" hidden="1" outlineLevel="1" x14ac:dyDescent="0.25">
      <c r="A468" s="125" t="s">
        <v>736</v>
      </c>
      <c r="B468" s="126" t="s">
        <v>21</v>
      </c>
      <c r="C468" s="127" t="s">
        <v>737</v>
      </c>
      <c r="D468" s="126" t="s">
        <v>51</v>
      </c>
      <c r="E468" s="128">
        <v>10.06</v>
      </c>
      <c r="F468" s="129">
        <v>6.9</v>
      </c>
      <c r="G468" s="130">
        <v>0.49680000000000002</v>
      </c>
      <c r="H468" s="128">
        <v>5</v>
      </c>
      <c r="I468" s="130">
        <v>1</v>
      </c>
      <c r="J468" s="128">
        <v>69.41</v>
      </c>
      <c r="K468" s="128">
        <v>5</v>
      </c>
    </row>
    <row r="469" spans="1:11" s="131" customFormat="1" hidden="1" outlineLevel="1" x14ac:dyDescent="0.25">
      <c r="A469" s="125" t="s">
        <v>738</v>
      </c>
      <c r="B469" s="126" t="s">
        <v>25</v>
      </c>
      <c r="C469" s="127" t="s">
        <v>53</v>
      </c>
      <c r="D469" s="126" t="s">
        <v>51</v>
      </c>
      <c r="E469" s="128">
        <v>12.53</v>
      </c>
      <c r="F469" s="129">
        <v>2.71</v>
      </c>
      <c r="G469" s="130">
        <v>0.19526399999999999</v>
      </c>
      <c r="H469" s="128">
        <v>2.4500000000000002</v>
      </c>
      <c r="I469" s="130">
        <v>1</v>
      </c>
      <c r="J469" s="128">
        <v>33.97</v>
      </c>
      <c r="K469" s="128">
        <v>2.4500000000000002</v>
      </c>
    </row>
    <row r="470" spans="1:11" s="138" customFormat="1" ht="20.399999999999999" hidden="1" outlineLevel="1" x14ac:dyDescent="0.25">
      <c r="A470" s="132" t="s">
        <v>739</v>
      </c>
      <c r="B470" s="133" t="s">
        <v>740</v>
      </c>
      <c r="C470" s="134" t="s">
        <v>322</v>
      </c>
      <c r="D470" s="133" t="s">
        <v>56</v>
      </c>
      <c r="E470" s="135">
        <v>99.69</v>
      </c>
      <c r="F470" s="136">
        <v>4.4000000000000004</v>
      </c>
      <c r="G470" s="137">
        <v>0.31680000000000003</v>
      </c>
      <c r="H470" s="135">
        <v>31.58</v>
      </c>
      <c r="I470" s="137">
        <v>1</v>
      </c>
      <c r="J470" s="135">
        <v>438.65</v>
      </c>
      <c r="K470" s="135">
        <v>31.58</v>
      </c>
    </row>
    <row r="471" spans="1:11" s="138" customFormat="1" ht="20.399999999999999" hidden="1" outlineLevel="1" x14ac:dyDescent="0.25">
      <c r="A471" s="132" t="s">
        <v>741</v>
      </c>
      <c r="B471" s="133" t="s">
        <v>742</v>
      </c>
      <c r="C471" s="134" t="s">
        <v>324</v>
      </c>
      <c r="D471" s="133" t="s">
        <v>56</v>
      </c>
      <c r="E471" s="135">
        <v>33.26</v>
      </c>
      <c r="F471" s="136">
        <v>4.6399999999999997</v>
      </c>
      <c r="G471" s="137">
        <v>0.33407999999999999</v>
      </c>
      <c r="H471" s="135">
        <v>11.11</v>
      </c>
      <c r="I471" s="137">
        <v>1</v>
      </c>
      <c r="J471" s="135">
        <v>154.32</v>
      </c>
      <c r="K471" s="135">
        <v>11.11</v>
      </c>
    </row>
    <row r="472" spans="1:11" s="138" customFormat="1" hidden="1" outlineLevel="1" x14ac:dyDescent="0.25">
      <c r="A472" s="132" t="s">
        <v>743</v>
      </c>
      <c r="B472" s="133" t="s">
        <v>744</v>
      </c>
      <c r="C472" s="134" t="s">
        <v>326</v>
      </c>
      <c r="D472" s="133" t="s">
        <v>56</v>
      </c>
      <c r="E472" s="135">
        <v>17.41</v>
      </c>
      <c r="F472" s="136">
        <v>4.6399999999999997</v>
      </c>
      <c r="G472" s="137">
        <v>0.33407999999999999</v>
      </c>
      <c r="H472" s="135">
        <v>5.82</v>
      </c>
      <c r="I472" s="137">
        <v>1</v>
      </c>
      <c r="J472" s="135">
        <v>80.78</v>
      </c>
      <c r="K472" s="135">
        <v>5.82</v>
      </c>
    </row>
    <row r="473" spans="1:11" s="122" customFormat="1" ht="12" collapsed="1" x14ac:dyDescent="0.3">
      <c r="A473" s="146"/>
      <c r="B473" s="147"/>
      <c r="C473" s="148" t="s">
        <v>745</v>
      </c>
      <c r="D473" s="147"/>
      <c r="E473" s="149">
        <v>103.38</v>
      </c>
      <c r="F473" s="149"/>
      <c r="G473" s="150">
        <v>7</v>
      </c>
      <c r="H473" s="150"/>
      <c r="I473" s="150"/>
      <c r="J473" s="149"/>
      <c r="K473" s="150"/>
    </row>
    <row r="474" spans="1:11" s="122" customFormat="1" ht="12" x14ac:dyDescent="0.3">
      <c r="A474" s="146"/>
      <c r="B474" s="147"/>
      <c r="C474" s="148" t="s">
        <v>533</v>
      </c>
      <c r="D474" s="147"/>
      <c r="E474" s="149">
        <v>67.2</v>
      </c>
      <c r="F474" s="149"/>
      <c r="G474" s="150">
        <v>5</v>
      </c>
      <c r="H474" s="150"/>
      <c r="I474" s="150"/>
      <c r="J474" s="149"/>
      <c r="K474" s="150"/>
    </row>
    <row r="475" spans="1:11" s="122" customFormat="1" ht="12" x14ac:dyDescent="0.3">
      <c r="A475" s="146"/>
      <c r="B475" s="147"/>
      <c r="C475" s="148" t="s">
        <v>473</v>
      </c>
      <c r="D475" s="147"/>
      <c r="E475" s="149"/>
      <c r="F475" s="149"/>
      <c r="G475" s="150">
        <v>66</v>
      </c>
      <c r="H475" s="150"/>
      <c r="I475" s="150"/>
      <c r="J475" s="149"/>
      <c r="K475" s="150"/>
    </row>
    <row r="476" spans="1:11" s="57" customFormat="1" ht="66" x14ac:dyDescent="0.2">
      <c r="A476" s="52" t="s">
        <v>746</v>
      </c>
      <c r="B476" s="54" t="s">
        <v>747</v>
      </c>
      <c r="C476" s="89" t="s">
        <v>327</v>
      </c>
      <c r="D476" s="90">
        <v>0.72</v>
      </c>
      <c r="E476" s="91">
        <v>108</v>
      </c>
      <c r="F476" s="91" t="s">
        <v>475</v>
      </c>
      <c r="G476" s="92">
        <v>78</v>
      </c>
      <c r="H476" s="92" t="s">
        <v>475</v>
      </c>
      <c r="I476" s="93" t="s">
        <v>475</v>
      </c>
      <c r="J476" s="91" t="s">
        <v>475</v>
      </c>
      <c r="K476" s="93" t="s">
        <v>475</v>
      </c>
    </row>
    <row r="477" spans="1:11" s="57" customFormat="1" x14ac:dyDescent="0.25">
      <c r="A477" s="94"/>
      <c r="B477" s="95"/>
      <c r="C477" s="96"/>
      <c r="D477" s="97" t="s">
        <v>163</v>
      </c>
      <c r="E477" s="98" t="s">
        <v>475</v>
      </c>
      <c r="F477" s="98" t="s">
        <v>475</v>
      </c>
      <c r="G477" s="99"/>
      <c r="H477" s="99"/>
      <c r="I477" s="99" t="s">
        <v>475</v>
      </c>
      <c r="J477" s="98" t="s">
        <v>475</v>
      </c>
      <c r="K477" s="99" t="s">
        <v>475</v>
      </c>
    </row>
    <row r="478" spans="1:11" s="57" customFormat="1" ht="18" hidden="1" outlineLevel="1" x14ac:dyDescent="0.3">
      <c r="A478" s="100"/>
      <c r="B478" s="101"/>
      <c r="C478" s="102" t="s">
        <v>437</v>
      </c>
      <c r="D478" s="103" t="s">
        <v>438</v>
      </c>
      <c r="E478" s="103" t="s">
        <v>439</v>
      </c>
      <c r="F478" s="103" t="s">
        <v>440</v>
      </c>
      <c r="G478" s="103" t="s">
        <v>441</v>
      </c>
      <c r="H478" s="103" t="s">
        <v>442</v>
      </c>
      <c r="I478" s="458" t="s">
        <v>443</v>
      </c>
      <c r="J478" s="459"/>
      <c r="K478" s="460"/>
    </row>
    <row r="479" spans="1:11" s="57" customFormat="1" hidden="1" outlineLevel="1" x14ac:dyDescent="0.3">
      <c r="A479" s="104"/>
      <c r="B479" s="101"/>
      <c r="C479" s="105" t="s">
        <v>476</v>
      </c>
      <c r="D479" s="106">
        <v>108</v>
      </c>
      <c r="E479" s="107">
        <v>1</v>
      </c>
      <c r="F479" s="108">
        <v>108</v>
      </c>
      <c r="G479" s="109">
        <v>1</v>
      </c>
      <c r="H479" s="108">
        <v>108</v>
      </c>
      <c r="I479" s="108"/>
      <c r="J479" s="108"/>
      <c r="K479" s="108">
        <v>78</v>
      </c>
    </row>
    <row r="480" spans="1:11" s="57" customFormat="1" ht="52.8" collapsed="1" x14ac:dyDescent="0.2">
      <c r="A480" s="52" t="s">
        <v>748</v>
      </c>
      <c r="B480" s="54" t="s">
        <v>749</v>
      </c>
      <c r="C480" s="89" t="s">
        <v>329</v>
      </c>
      <c r="D480" s="90">
        <v>0.193</v>
      </c>
      <c r="E480" s="91">
        <v>729</v>
      </c>
      <c r="F480" s="91" t="s">
        <v>475</v>
      </c>
      <c r="G480" s="92">
        <v>141</v>
      </c>
      <c r="H480" s="92">
        <v>141</v>
      </c>
      <c r="I480" s="93" t="s">
        <v>475</v>
      </c>
      <c r="J480" s="91">
        <v>97.2</v>
      </c>
      <c r="K480" s="93">
        <v>19</v>
      </c>
    </row>
    <row r="481" spans="1:11" s="57" customFormat="1" x14ac:dyDescent="0.25">
      <c r="A481" s="94"/>
      <c r="B481" s="95"/>
      <c r="C481" s="96"/>
      <c r="D481" s="97" t="s">
        <v>48</v>
      </c>
      <c r="E481" s="98">
        <v>729</v>
      </c>
      <c r="F481" s="98" t="s">
        <v>475</v>
      </c>
      <c r="G481" s="99"/>
      <c r="H481" s="99"/>
      <c r="I481" s="99" t="s">
        <v>475</v>
      </c>
      <c r="J481" s="98" t="s">
        <v>475</v>
      </c>
      <c r="K481" s="99" t="s">
        <v>475</v>
      </c>
    </row>
    <row r="482" spans="1:11" s="57" customFormat="1" ht="18" hidden="1" outlineLevel="1" x14ac:dyDescent="0.3">
      <c r="A482" s="100"/>
      <c r="B482" s="101"/>
      <c r="C482" s="102" t="s">
        <v>437</v>
      </c>
      <c r="D482" s="103" t="s">
        <v>438</v>
      </c>
      <c r="E482" s="103" t="s">
        <v>439</v>
      </c>
      <c r="F482" s="103" t="s">
        <v>440</v>
      </c>
      <c r="G482" s="103" t="s">
        <v>441</v>
      </c>
      <c r="H482" s="103" t="s">
        <v>442</v>
      </c>
      <c r="I482" s="458" t="s">
        <v>443</v>
      </c>
      <c r="J482" s="459"/>
      <c r="K482" s="460"/>
    </row>
    <row r="483" spans="1:11" s="57" customFormat="1" hidden="1" outlineLevel="1" x14ac:dyDescent="0.3">
      <c r="A483" s="104"/>
      <c r="B483" s="101"/>
      <c r="C483" s="105" t="s">
        <v>750</v>
      </c>
      <c r="D483" s="106">
        <v>729</v>
      </c>
      <c r="E483" s="107">
        <v>1</v>
      </c>
      <c r="F483" s="108">
        <v>729</v>
      </c>
      <c r="G483" s="109">
        <v>1</v>
      </c>
      <c r="H483" s="108">
        <v>729</v>
      </c>
      <c r="I483" s="108">
        <v>141</v>
      </c>
      <c r="J483" s="108"/>
      <c r="K483" s="108"/>
    </row>
    <row r="484" spans="1:11" s="122" customFormat="1" ht="12" collapsed="1" x14ac:dyDescent="0.3">
      <c r="A484" s="117"/>
      <c r="B484" s="118"/>
      <c r="C484" s="119"/>
      <c r="D484" s="118"/>
      <c r="E484" s="120"/>
      <c r="F484" s="120"/>
      <c r="G484" s="121"/>
      <c r="H484" s="121"/>
      <c r="I484" s="121"/>
      <c r="J484" s="120"/>
      <c r="K484" s="121"/>
    </row>
    <row r="485" spans="1:11" s="122" customFormat="1" ht="12" hidden="1" outlineLevel="1" x14ac:dyDescent="0.3">
      <c r="A485" s="449" t="s">
        <v>449</v>
      </c>
      <c r="B485" s="449" t="s">
        <v>450</v>
      </c>
      <c r="C485" s="449" t="s">
        <v>451</v>
      </c>
      <c r="D485" s="449" t="s">
        <v>452</v>
      </c>
      <c r="E485" s="449" t="s">
        <v>423</v>
      </c>
      <c r="F485" s="461" t="s">
        <v>43</v>
      </c>
      <c r="G485" s="462"/>
      <c r="H485" s="463" t="s">
        <v>453</v>
      </c>
      <c r="I485" s="449" t="s">
        <v>441</v>
      </c>
      <c r="J485" s="461" t="s">
        <v>454</v>
      </c>
      <c r="K485" s="462"/>
    </row>
    <row r="486" spans="1:11" s="122" customFormat="1" ht="12" hidden="1" outlineLevel="1" x14ac:dyDescent="0.3">
      <c r="A486" s="450"/>
      <c r="B486" s="450"/>
      <c r="C486" s="450"/>
      <c r="D486" s="450"/>
      <c r="E486" s="450"/>
      <c r="F486" s="123" t="s">
        <v>455</v>
      </c>
      <c r="G486" s="123" t="s">
        <v>456</v>
      </c>
      <c r="H486" s="464"/>
      <c r="I486" s="450"/>
      <c r="J486" s="123" t="s">
        <v>455</v>
      </c>
      <c r="K486" s="124" t="s">
        <v>457</v>
      </c>
    </row>
    <row r="487" spans="1:11" s="131" customFormat="1" hidden="1" outlineLevel="1" x14ac:dyDescent="0.25">
      <c r="A487" s="125" t="s">
        <v>751</v>
      </c>
      <c r="B487" s="126" t="s">
        <v>21</v>
      </c>
      <c r="C487" s="127" t="s">
        <v>752</v>
      </c>
      <c r="D487" s="126" t="s">
        <v>51</v>
      </c>
      <c r="E487" s="128">
        <v>7.5</v>
      </c>
      <c r="F487" s="129">
        <v>97.2</v>
      </c>
      <c r="G487" s="130">
        <v>18.759599999999999</v>
      </c>
      <c r="H487" s="128">
        <v>140.69999999999999</v>
      </c>
      <c r="I487" s="130">
        <v>1</v>
      </c>
      <c r="J487" s="128">
        <v>729</v>
      </c>
      <c r="K487" s="128">
        <v>140.69999999999999</v>
      </c>
    </row>
    <row r="488" spans="1:11" s="122" customFormat="1" ht="12" collapsed="1" x14ac:dyDescent="0.3">
      <c r="A488" s="146"/>
      <c r="B488" s="147"/>
      <c r="C488" s="148" t="s">
        <v>753</v>
      </c>
      <c r="D488" s="147"/>
      <c r="E488" s="149">
        <v>583.20000000000005</v>
      </c>
      <c r="F488" s="149"/>
      <c r="G488" s="150">
        <v>113</v>
      </c>
      <c r="H488" s="150"/>
      <c r="I488" s="150"/>
      <c r="J488" s="149"/>
      <c r="K488" s="150"/>
    </row>
    <row r="489" spans="1:11" s="122" customFormat="1" ht="12" x14ac:dyDescent="0.3">
      <c r="A489" s="146"/>
      <c r="B489" s="147"/>
      <c r="C489" s="148" t="s">
        <v>754</v>
      </c>
      <c r="D489" s="147"/>
      <c r="E489" s="149">
        <v>328.05</v>
      </c>
      <c r="F489" s="149"/>
      <c r="G489" s="150">
        <v>63</v>
      </c>
      <c r="H489" s="150"/>
      <c r="I489" s="150"/>
      <c r="J489" s="149"/>
      <c r="K489" s="150"/>
    </row>
    <row r="490" spans="1:11" s="122" customFormat="1" ht="12" x14ac:dyDescent="0.3">
      <c r="A490" s="146"/>
      <c r="B490" s="147"/>
      <c r="C490" s="148" t="s">
        <v>473</v>
      </c>
      <c r="D490" s="147"/>
      <c r="E490" s="149"/>
      <c r="F490" s="149"/>
      <c r="G490" s="150">
        <v>317</v>
      </c>
      <c r="H490" s="150"/>
      <c r="I490" s="150"/>
      <c r="J490" s="149"/>
      <c r="K490" s="150"/>
    </row>
    <row r="491" spans="1:11" s="57" customFormat="1" ht="52.8" x14ac:dyDescent="0.2">
      <c r="A491" s="52" t="s">
        <v>755</v>
      </c>
      <c r="B491" s="54" t="s">
        <v>756</v>
      </c>
      <c r="C491" s="89" t="s">
        <v>334</v>
      </c>
      <c r="D491" s="90">
        <v>8.5800000000000008E-3</v>
      </c>
      <c r="E491" s="91">
        <v>2184</v>
      </c>
      <c r="F491" s="91" t="s">
        <v>475</v>
      </c>
      <c r="G491" s="92">
        <v>19</v>
      </c>
      <c r="H491" s="92">
        <v>19</v>
      </c>
      <c r="I491" s="93" t="s">
        <v>475</v>
      </c>
      <c r="J491" s="91">
        <v>280</v>
      </c>
      <c r="K491" s="93">
        <v>2</v>
      </c>
    </row>
    <row r="492" spans="1:11" s="57" customFormat="1" x14ac:dyDescent="0.25">
      <c r="A492" s="94"/>
      <c r="B492" s="95"/>
      <c r="C492" s="96"/>
      <c r="D492" s="97" t="s">
        <v>48</v>
      </c>
      <c r="E492" s="98">
        <v>2184</v>
      </c>
      <c r="F492" s="98" t="s">
        <v>475</v>
      </c>
      <c r="G492" s="99"/>
      <c r="H492" s="99"/>
      <c r="I492" s="99" t="s">
        <v>475</v>
      </c>
      <c r="J492" s="98" t="s">
        <v>475</v>
      </c>
      <c r="K492" s="99" t="s">
        <v>475</v>
      </c>
    </row>
    <row r="493" spans="1:11" s="57" customFormat="1" ht="18" hidden="1" outlineLevel="1" x14ac:dyDescent="0.3">
      <c r="A493" s="100"/>
      <c r="B493" s="101"/>
      <c r="C493" s="102" t="s">
        <v>437</v>
      </c>
      <c r="D493" s="103" t="s">
        <v>438</v>
      </c>
      <c r="E493" s="103" t="s">
        <v>439</v>
      </c>
      <c r="F493" s="103" t="s">
        <v>440</v>
      </c>
      <c r="G493" s="103" t="s">
        <v>441</v>
      </c>
      <c r="H493" s="103" t="s">
        <v>442</v>
      </c>
      <c r="I493" s="458" t="s">
        <v>443</v>
      </c>
      <c r="J493" s="459"/>
      <c r="K493" s="460"/>
    </row>
    <row r="494" spans="1:11" s="57" customFormat="1" hidden="1" outlineLevel="1" x14ac:dyDescent="0.3">
      <c r="A494" s="104"/>
      <c r="B494" s="101"/>
      <c r="C494" s="105" t="s">
        <v>518</v>
      </c>
      <c r="D494" s="106">
        <v>2184</v>
      </c>
      <c r="E494" s="107">
        <v>1</v>
      </c>
      <c r="F494" s="108">
        <v>2184</v>
      </c>
      <c r="G494" s="109">
        <v>1</v>
      </c>
      <c r="H494" s="108">
        <v>2184</v>
      </c>
      <c r="I494" s="108">
        <v>19</v>
      </c>
      <c r="J494" s="108"/>
      <c r="K494" s="108"/>
    </row>
    <row r="495" spans="1:11" s="122" customFormat="1" ht="12" collapsed="1" x14ac:dyDescent="0.3">
      <c r="A495" s="117"/>
      <c r="B495" s="118"/>
      <c r="C495" s="119"/>
      <c r="D495" s="118"/>
      <c r="E495" s="120"/>
      <c r="F495" s="120"/>
      <c r="G495" s="121"/>
      <c r="H495" s="121"/>
      <c r="I495" s="121"/>
      <c r="J495" s="120"/>
      <c r="K495" s="121"/>
    </row>
    <row r="496" spans="1:11" s="122" customFormat="1" ht="12" hidden="1" outlineLevel="1" x14ac:dyDescent="0.3">
      <c r="A496" s="449" t="s">
        <v>449</v>
      </c>
      <c r="B496" s="449" t="s">
        <v>450</v>
      </c>
      <c r="C496" s="449" t="s">
        <v>451</v>
      </c>
      <c r="D496" s="449" t="s">
        <v>452</v>
      </c>
      <c r="E496" s="449" t="s">
        <v>423</v>
      </c>
      <c r="F496" s="461" t="s">
        <v>43</v>
      </c>
      <c r="G496" s="462"/>
      <c r="H496" s="463" t="s">
        <v>453</v>
      </c>
      <c r="I496" s="449" t="s">
        <v>441</v>
      </c>
      <c r="J496" s="461" t="s">
        <v>454</v>
      </c>
      <c r="K496" s="462"/>
    </row>
    <row r="497" spans="1:11" s="122" customFormat="1" ht="12" hidden="1" outlineLevel="1" x14ac:dyDescent="0.3">
      <c r="A497" s="450"/>
      <c r="B497" s="450"/>
      <c r="C497" s="450"/>
      <c r="D497" s="450"/>
      <c r="E497" s="450"/>
      <c r="F497" s="123" t="s">
        <v>455</v>
      </c>
      <c r="G497" s="123" t="s">
        <v>456</v>
      </c>
      <c r="H497" s="464"/>
      <c r="I497" s="450"/>
      <c r="J497" s="123" t="s">
        <v>455</v>
      </c>
      <c r="K497" s="124" t="s">
        <v>457</v>
      </c>
    </row>
    <row r="498" spans="1:11" s="131" customFormat="1" hidden="1" outlineLevel="1" x14ac:dyDescent="0.25">
      <c r="A498" s="125" t="s">
        <v>757</v>
      </c>
      <c r="B498" s="126" t="s">
        <v>21</v>
      </c>
      <c r="C498" s="127" t="s">
        <v>520</v>
      </c>
      <c r="D498" s="126" t="s">
        <v>51</v>
      </c>
      <c r="E498" s="128">
        <v>7.8</v>
      </c>
      <c r="F498" s="129">
        <v>280</v>
      </c>
      <c r="G498" s="130">
        <v>2.4024000000000001</v>
      </c>
      <c r="H498" s="128">
        <v>18.739999999999998</v>
      </c>
      <c r="I498" s="130">
        <v>1</v>
      </c>
      <c r="J498" s="128">
        <v>2184</v>
      </c>
      <c r="K498" s="128">
        <v>18.739999999999998</v>
      </c>
    </row>
    <row r="499" spans="1:11" s="122" customFormat="1" ht="12" collapsed="1" x14ac:dyDescent="0.3">
      <c r="A499" s="146"/>
      <c r="B499" s="147"/>
      <c r="C499" s="148" t="s">
        <v>753</v>
      </c>
      <c r="D499" s="147"/>
      <c r="E499" s="149">
        <v>1747.2</v>
      </c>
      <c r="F499" s="149"/>
      <c r="G499" s="150">
        <v>15</v>
      </c>
      <c r="H499" s="150"/>
      <c r="I499" s="150"/>
      <c r="J499" s="149"/>
      <c r="K499" s="150"/>
    </row>
    <row r="500" spans="1:11" s="122" customFormat="1" ht="12" x14ac:dyDescent="0.3">
      <c r="A500" s="146"/>
      <c r="B500" s="147"/>
      <c r="C500" s="148" t="s">
        <v>754</v>
      </c>
      <c r="D500" s="147"/>
      <c r="E500" s="149">
        <v>982.8</v>
      </c>
      <c r="F500" s="149"/>
      <c r="G500" s="150">
        <v>8</v>
      </c>
      <c r="H500" s="150"/>
      <c r="I500" s="150"/>
      <c r="J500" s="149"/>
      <c r="K500" s="150"/>
    </row>
    <row r="501" spans="1:11" s="122" customFormat="1" ht="12" x14ac:dyDescent="0.3">
      <c r="A501" s="146"/>
      <c r="B501" s="147"/>
      <c r="C501" s="148" t="s">
        <v>473</v>
      </c>
      <c r="D501" s="147"/>
      <c r="E501" s="149"/>
      <c r="F501" s="149"/>
      <c r="G501" s="150">
        <v>42</v>
      </c>
      <c r="H501" s="150"/>
      <c r="I501" s="150"/>
      <c r="J501" s="149"/>
      <c r="K501" s="150"/>
    </row>
    <row r="502" spans="1:11" s="57" customFormat="1" ht="52.8" x14ac:dyDescent="0.2">
      <c r="A502" s="52" t="s">
        <v>758</v>
      </c>
      <c r="B502" s="54" t="s">
        <v>759</v>
      </c>
      <c r="C502" s="89" t="s">
        <v>338</v>
      </c>
      <c r="D502" s="90">
        <v>8.5800000000000008E-3</v>
      </c>
      <c r="E502" s="91">
        <v>10941.99</v>
      </c>
      <c r="F502" s="91">
        <v>1755.04</v>
      </c>
      <c r="G502" s="92">
        <v>94</v>
      </c>
      <c r="H502" s="92">
        <v>44</v>
      </c>
      <c r="I502" s="93">
        <v>15</v>
      </c>
      <c r="J502" s="91">
        <v>598.26</v>
      </c>
      <c r="K502" s="93">
        <v>5</v>
      </c>
    </row>
    <row r="503" spans="1:11" s="57" customFormat="1" x14ac:dyDescent="0.25">
      <c r="A503" s="94"/>
      <c r="B503" s="95"/>
      <c r="C503" s="96"/>
      <c r="D503" s="97" t="s">
        <v>48</v>
      </c>
      <c r="E503" s="98">
        <v>5103.16</v>
      </c>
      <c r="F503" s="98">
        <v>262.98</v>
      </c>
      <c r="G503" s="99"/>
      <c r="H503" s="99"/>
      <c r="I503" s="99">
        <v>2</v>
      </c>
      <c r="J503" s="98">
        <v>19.7</v>
      </c>
      <c r="K503" s="99" t="s">
        <v>475</v>
      </c>
    </row>
    <row r="504" spans="1:11" s="57" customFormat="1" ht="18" hidden="1" outlineLevel="1" x14ac:dyDescent="0.3">
      <c r="A504" s="100"/>
      <c r="B504" s="101"/>
      <c r="C504" s="102" t="s">
        <v>437</v>
      </c>
      <c r="D504" s="103" t="s">
        <v>438</v>
      </c>
      <c r="E504" s="103" t="s">
        <v>439</v>
      </c>
      <c r="F504" s="103" t="s">
        <v>440</v>
      </c>
      <c r="G504" s="103" t="s">
        <v>441</v>
      </c>
      <c r="H504" s="103" t="s">
        <v>442</v>
      </c>
      <c r="I504" s="458" t="s">
        <v>443</v>
      </c>
      <c r="J504" s="459"/>
      <c r="K504" s="460"/>
    </row>
    <row r="505" spans="1:11" s="57" customFormat="1" hidden="1" outlineLevel="1" x14ac:dyDescent="0.3">
      <c r="A505" s="104"/>
      <c r="B505" s="101"/>
      <c r="C505" s="105" t="s">
        <v>623</v>
      </c>
      <c r="D505" s="106">
        <v>5103.16</v>
      </c>
      <c r="E505" s="107">
        <v>1</v>
      </c>
      <c r="F505" s="108">
        <v>5103.16</v>
      </c>
      <c r="G505" s="109">
        <v>1</v>
      </c>
      <c r="H505" s="108">
        <v>5103.16</v>
      </c>
      <c r="I505" s="108">
        <v>44</v>
      </c>
      <c r="J505" s="108"/>
      <c r="K505" s="108"/>
    </row>
    <row r="506" spans="1:11" s="57" customFormat="1" hidden="1" outlineLevel="1" x14ac:dyDescent="0.3">
      <c r="A506" s="104"/>
      <c r="B506" s="101"/>
      <c r="C506" s="105" t="s">
        <v>445</v>
      </c>
      <c r="D506" s="106">
        <v>1755.04</v>
      </c>
      <c r="E506" s="107">
        <v>1</v>
      </c>
      <c r="F506" s="108">
        <v>1755.04</v>
      </c>
      <c r="G506" s="109">
        <v>1</v>
      </c>
      <c r="H506" s="108">
        <v>1755.04</v>
      </c>
      <c r="I506" s="108"/>
      <c r="J506" s="108">
        <v>15</v>
      </c>
      <c r="K506" s="108"/>
    </row>
    <row r="507" spans="1:11" s="57" customFormat="1" hidden="1" outlineLevel="2" x14ac:dyDescent="0.3">
      <c r="A507" s="110"/>
      <c r="B507" s="111"/>
      <c r="C507" s="112" t="s">
        <v>446</v>
      </c>
      <c r="D507" s="113">
        <v>1492.06</v>
      </c>
      <c r="E507" s="114">
        <v>1</v>
      </c>
      <c r="F507" s="115">
        <v>1492.06</v>
      </c>
      <c r="G507" s="116">
        <v>1</v>
      </c>
      <c r="H507" s="115">
        <v>1492.06</v>
      </c>
      <c r="I507" s="115"/>
      <c r="J507" s="115">
        <v>13</v>
      </c>
      <c r="K507" s="115"/>
    </row>
    <row r="508" spans="1:11" s="57" customFormat="1" hidden="1" outlineLevel="2" x14ac:dyDescent="0.3">
      <c r="A508" s="110"/>
      <c r="B508" s="111"/>
      <c r="C508" s="112" t="s">
        <v>447</v>
      </c>
      <c r="D508" s="113">
        <v>262.98</v>
      </c>
      <c r="E508" s="114">
        <v>1</v>
      </c>
      <c r="F508" s="115">
        <v>262.98</v>
      </c>
      <c r="G508" s="116">
        <v>1</v>
      </c>
      <c r="H508" s="115">
        <v>262.98</v>
      </c>
      <c r="I508" s="115"/>
      <c r="J508" s="115">
        <v>2</v>
      </c>
      <c r="K508" s="115"/>
    </row>
    <row r="509" spans="1:11" s="57" customFormat="1" hidden="1" outlineLevel="1" x14ac:dyDescent="0.3">
      <c r="A509" s="104"/>
      <c r="B509" s="101"/>
      <c r="C509" s="105" t="s">
        <v>448</v>
      </c>
      <c r="D509" s="106">
        <v>4083.79</v>
      </c>
      <c r="E509" s="107">
        <v>1</v>
      </c>
      <c r="F509" s="108">
        <v>4083.79</v>
      </c>
      <c r="G509" s="109">
        <v>1</v>
      </c>
      <c r="H509" s="108">
        <v>4083.79</v>
      </c>
      <c r="I509" s="108"/>
      <c r="J509" s="108"/>
      <c r="K509" s="108">
        <v>35</v>
      </c>
    </row>
    <row r="510" spans="1:11" s="122" customFormat="1" ht="12" collapsed="1" x14ac:dyDescent="0.3">
      <c r="A510" s="117"/>
      <c r="B510" s="118"/>
      <c r="C510" s="119"/>
      <c r="D510" s="118"/>
      <c r="E510" s="120"/>
      <c r="F510" s="120"/>
      <c r="G510" s="121"/>
      <c r="H510" s="121"/>
      <c r="I510" s="121"/>
      <c r="J510" s="120"/>
      <c r="K510" s="121"/>
    </row>
    <row r="511" spans="1:11" s="122" customFormat="1" ht="12" hidden="1" outlineLevel="1" x14ac:dyDescent="0.3">
      <c r="A511" s="449" t="s">
        <v>449</v>
      </c>
      <c r="B511" s="449" t="s">
        <v>450</v>
      </c>
      <c r="C511" s="449" t="s">
        <v>451</v>
      </c>
      <c r="D511" s="449" t="s">
        <v>452</v>
      </c>
      <c r="E511" s="449" t="s">
        <v>423</v>
      </c>
      <c r="F511" s="461" t="s">
        <v>43</v>
      </c>
      <c r="G511" s="462"/>
      <c r="H511" s="463" t="s">
        <v>453</v>
      </c>
      <c r="I511" s="449" t="s">
        <v>441</v>
      </c>
      <c r="J511" s="461" t="s">
        <v>454</v>
      </c>
      <c r="K511" s="462"/>
    </row>
    <row r="512" spans="1:11" s="122" customFormat="1" ht="12" hidden="1" outlineLevel="1" x14ac:dyDescent="0.3">
      <c r="A512" s="450"/>
      <c r="B512" s="450"/>
      <c r="C512" s="450"/>
      <c r="D512" s="450"/>
      <c r="E512" s="450"/>
      <c r="F512" s="123" t="s">
        <v>455</v>
      </c>
      <c r="G512" s="123" t="s">
        <v>456</v>
      </c>
      <c r="H512" s="464"/>
      <c r="I512" s="450"/>
      <c r="J512" s="123" t="s">
        <v>455</v>
      </c>
      <c r="K512" s="124" t="s">
        <v>457</v>
      </c>
    </row>
    <row r="513" spans="1:11" s="131" customFormat="1" hidden="1" outlineLevel="1" x14ac:dyDescent="0.25">
      <c r="A513" s="125" t="s">
        <v>760</v>
      </c>
      <c r="B513" s="126" t="s">
        <v>21</v>
      </c>
      <c r="C513" s="127" t="s">
        <v>625</v>
      </c>
      <c r="D513" s="126" t="s">
        <v>51</v>
      </c>
      <c r="E513" s="128">
        <v>8.5299999999999994</v>
      </c>
      <c r="F513" s="129">
        <v>598.26</v>
      </c>
      <c r="G513" s="130">
        <v>5.1330710000000002</v>
      </c>
      <c r="H513" s="128">
        <v>43.79</v>
      </c>
      <c r="I513" s="130">
        <v>1</v>
      </c>
      <c r="J513" s="128">
        <v>5103.16</v>
      </c>
      <c r="K513" s="128">
        <v>43.79</v>
      </c>
    </row>
    <row r="514" spans="1:11" s="131" customFormat="1" hidden="1" outlineLevel="1" x14ac:dyDescent="0.25">
      <c r="A514" s="125" t="s">
        <v>761</v>
      </c>
      <c r="B514" s="126" t="s">
        <v>25</v>
      </c>
      <c r="C514" s="127" t="s">
        <v>53</v>
      </c>
      <c r="D514" s="126" t="s">
        <v>51</v>
      </c>
      <c r="E514" s="128">
        <v>13.35</v>
      </c>
      <c r="F514" s="129">
        <v>19.7</v>
      </c>
      <c r="G514" s="130">
        <v>0.16902600000000001</v>
      </c>
      <c r="H514" s="128">
        <v>2.2599999999999998</v>
      </c>
      <c r="I514" s="130">
        <v>1</v>
      </c>
      <c r="J514" s="128">
        <v>262.98</v>
      </c>
      <c r="K514" s="128">
        <v>2.2599999999999998</v>
      </c>
    </row>
    <row r="515" spans="1:11" s="138" customFormat="1" hidden="1" outlineLevel="1" x14ac:dyDescent="0.25">
      <c r="A515" s="132" t="s">
        <v>762</v>
      </c>
      <c r="B515" s="133" t="s">
        <v>763</v>
      </c>
      <c r="C515" s="134" t="s">
        <v>341</v>
      </c>
      <c r="D515" s="133" t="s">
        <v>56</v>
      </c>
      <c r="E515" s="135">
        <v>1.9</v>
      </c>
      <c r="F515" s="136">
        <v>29.16</v>
      </c>
      <c r="G515" s="137">
        <v>0.250193</v>
      </c>
      <c r="H515" s="135">
        <v>0.48</v>
      </c>
      <c r="I515" s="137">
        <v>1</v>
      </c>
      <c r="J515" s="135">
        <v>55.4</v>
      </c>
      <c r="K515" s="135">
        <v>0.48</v>
      </c>
    </row>
    <row r="516" spans="1:11" s="138" customFormat="1" hidden="1" outlineLevel="1" x14ac:dyDescent="0.25">
      <c r="A516" s="132" t="s">
        <v>764</v>
      </c>
      <c r="B516" s="133" t="s">
        <v>525</v>
      </c>
      <c r="C516" s="134" t="s">
        <v>119</v>
      </c>
      <c r="D516" s="133" t="s">
        <v>56</v>
      </c>
      <c r="E516" s="135">
        <v>86.4</v>
      </c>
      <c r="F516" s="136">
        <v>17.61</v>
      </c>
      <c r="G516" s="137">
        <v>0.15109400000000001</v>
      </c>
      <c r="H516" s="135">
        <v>13.05</v>
      </c>
      <c r="I516" s="137">
        <v>1</v>
      </c>
      <c r="J516" s="135">
        <v>1521.5</v>
      </c>
      <c r="K516" s="135">
        <v>13.05</v>
      </c>
    </row>
    <row r="517" spans="1:11" s="138" customFormat="1" hidden="1" outlineLevel="1" x14ac:dyDescent="0.25">
      <c r="A517" s="132" t="s">
        <v>765</v>
      </c>
      <c r="B517" s="133" t="s">
        <v>492</v>
      </c>
      <c r="C517" s="134" t="s">
        <v>86</v>
      </c>
      <c r="D517" s="133" t="s">
        <v>56</v>
      </c>
      <c r="E517" s="135">
        <v>111.99</v>
      </c>
      <c r="F517" s="136">
        <v>0.74</v>
      </c>
      <c r="G517" s="137">
        <v>6.3489999999999996E-3</v>
      </c>
      <c r="H517" s="135">
        <v>0.71</v>
      </c>
      <c r="I517" s="137">
        <v>1</v>
      </c>
      <c r="J517" s="135">
        <v>82.87</v>
      </c>
      <c r="K517" s="135">
        <v>0.71</v>
      </c>
    </row>
    <row r="518" spans="1:11" s="138" customFormat="1" hidden="1" outlineLevel="1" x14ac:dyDescent="0.25">
      <c r="A518" s="132" t="s">
        <v>766</v>
      </c>
      <c r="B518" s="133" t="s">
        <v>468</v>
      </c>
      <c r="C518" s="134" t="s">
        <v>62</v>
      </c>
      <c r="D518" s="133" t="s">
        <v>56</v>
      </c>
      <c r="E518" s="135">
        <v>89.99</v>
      </c>
      <c r="F518" s="136">
        <v>0.27</v>
      </c>
      <c r="G518" s="137">
        <v>2.317E-3</v>
      </c>
      <c r="H518" s="135">
        <v>0.21</v>
      </c>
      <c r="I518" s="137">
        <v>1</v>
      </c>
      <c r="J518" s="135">
        <v>24.3</v>
      </c>
      <c r="K518" s="135">
        <v>0.21</v>
      </c>
    </row>
    <row r="519" spans="1:11" s="138" customFormat="1" hidden="1" outlineLevel="1" x14ac:dyDescent="0.25">
      <c r="A519" s="132" t="s">
        <v>767</v>
      </c>
      <c r="B519" s="133" t="s">
        <v>495</v>
      </c>
      <c r="C519" s="134" t="s">
        <v>89</v>
      </c>
      <c r="D519" s="133" t="s">
        <v>56</v>
      </c>
      <c r="E519" s="135">
        <v>65.709999999999994</v>
      </c>
      <c r="F519" s="136">
        <v>1.08</v>
      </c>
      <c r="G519" s="137">
        <v>9.2659999999999999E-3</v>
      </c>
      <c r="H519" s="135">
        <v>0.61</v>
      </c>
      <c r="I519" s="137">
        <v>1</v>
      </c>
      <c r="J519" s="135">
        <v>70.97</v>
      </c>
      <c r="K519" s="135">
        <v>0.61</v>
      </c>
    </row>
    <row r="520" spans="1:11" s="145" customFormat="1" hidden="1" outlineLevel="1" x14ac:dyDescent="0.25">
      <c r="A520" s="139" t="s">
        <v>768</v>
      </c>
      <c r="B520" s="140" t="s">
        <v>470</v>
      </c>
      <c r="C520" s="141" t="s">
        <v>64</v>
      </c>
      <c r="D520" s="140" t="s">
        <v>65</v>
      </c>
      <c r="E520" s="142">
        <v>2.44</v>
      </c>
      <c r="F520" s="143">
        <v>0.42399999999999999</v>
      </c>
      <c r="G520" s="144">
        <v>3.6380000000000002E-3</v>
      </c>
      <c r="H520" s="142">
        <v>0.01</v>
      </c>
      <c r="I520" s="144">
        <v>1</v>
      </c>
      <c r="J520" s="142">
        <v>1.03</v>
      </c>
      <c r="K520" s="142">
        <v>0.01</v>
      </c>
    </row>
    <row r="521" spans="1:11" s="145" customFormat="1" hidden="1" outlineLevel="1" x14ac:dyDescent="0.25">
      <c r="A521" s="139" t="s">
        <v>769</v>
      </c>
      <c r="B521" s="140" t="s">
        <v>578</v>
      </c>
      <c r="C521" s="141" t="s">
        <v>173</v>
      </c>
      <c r="D521" s="140" t="s">
        <v>130</v>
      </c>
      <c r="E521" s="142">
        <v>11978</v>
      </c>
      <c r="F521" s="143">
        <v>0.03</v>
      </c>
      <c r="G521" s="144">
        <v>2.5700000000000001E-4</v>
      </c>
      <c r="H521" s="142">
        <v>3.08</v>
      </c>
      <c r="I521" s="144">
        <v>1</v>
      </c>
      <c r="J521" s="142">
        <v>359.34</v>
      </c>
      <c r="K521" s="142">
        <v>3.08</v>
      </c>
    </row>
    <row r="522" spans="1:11" s="145" customFormat="1" hidden="1" outlineLevel="1" x14ac:dyDescent="0.25">
      <c r="A522" s="139" t="s">
        <v>770</v>
      </c>
      <c r="B522" s="140" t="s">
        <v>771</v>
      </c>
      <c r="C522" s="141" t="s">
        <v>349</v>
      </c>
      <c r="D522" s="140" t="s">
        <v>130</v>
      </c>
      <c r="E522" s="142">
        <v>734.5</v>
      </c>
      <c r="F522" s="143">
        <v>8.2000000000000003E-2</v>
      </c>
      <c r="G522" s="144">
        <v>7.0399999999999998E-4</v>
      </c>
      <c r="H522" s="142">
        <v>0.52</v>
      </c>
      <c r="I522" s="144">
        <v>1</v>
      </c>
      <c r="J522" s="142">
        <v>60.23</v>
      </c>
      <c r="K522" s="142">
        <v>0.52</v>
      </c>
    </row>
    <row r="523" spans="1:11" s="145" customFormat="1" hidden="1" outlineLevel="1" x14ac:dyDescent="0.25">
      <c r="A523" s="139" t="s">
        <v>772</v>
      </c>
      <c r="B523" s="140" t="s">
        <v>677</v>
      </c>
      <c r="C523" s="141" t="s">
        <v>263</v>
      </c>
      <c r="D523" s="140" t="s">
        <v>130</v>
      </c>
      <c r="E523" s="142">
        <v>4455.2</v>
      </c>
      <c r="F523" s="143">
        <v>7.6200000000000004E-2</v>
      </c>
      <c r="G523" s="144">
        <v>6.5399999999999996E-4</v>
      </c>
      <c r="H523" s="142">
        <v>2.91</v>
      </c>
      <c r="I523" s="144">
        <v>1</v>
      </c>
      <c r="J523" s="142">
        <v>339.49</v>
      </c>
      <c r="K523" s="142">
        <v>2.91</v>
      </c>
    </row>
    <row r="524" spans="1:11" s="145" customFormat="1" ht="20.399999999999999" hidden="1" outlineLevel="1" x14ac:dyDescent="0.25">
      <c r="A524" s="139" t="s">
        <v>773</v>
      </c>
      <c r="B524" s="140" t="s">
        <v>774</v>
      </c>
      <c r="C524" s="141" t="s">
        <v>352</v>
      </c>
      <c r="D524" s="140" t="s">
        <v>65</v>
      </c>
      <c r="E524" s="142">
        <v>1056</v>
      </c>
      <c r="F524" s="143">
        <v>0.7</v>
      </c>
      <c r="G524" s="144">
        <v>6.0060000000000001E-3</v>
      </c>
      <c r="H524" s="142">
        <v>6.34</v>
      </c>
      <c r="I524" s="144">
        <v>1</v>
      </c>
      <c r="J524" s="142">
        <v>739.2</v>
      </c>
      <c r="K524" s="142">
        <v>6.34</v>
      </c>
    </row>
    <row r="525" spans="1:11" s="157" customFormat="1" hidden="1" outlineLevel="1" x14ac:dyDescent="0.25">
      <c r="A525" s="151" t="s">
        <v>775</v>
      </c>
      <c r="B525" s="152" t="s">
        <v>529</v>
      </c>
      <c r="C525" s="153" t="s">
        <v>123</v>
      </c>
      <c r="D525" s="152" t="s">
        <v>65</v>
      </c>
      <c r="E525" s="154" t="s">
        <v>475</v>
      </c>
      <c r="F525" s="155">
        <v>102</v>
      </c>
      <c r="G525" s="156">
        <v>0.87516000000000005</v>
      </c>
      <c r="H525" s="154" t="s">
        <v>475</v>
      </c>
      <c r="I525" s="156">
        <v>1</v>
      </c>
      <c r="J525" s="154" t="s">
        <v>475</v>
      </c>
      <c r="K525" s="154" t="s">
        <v>475</v>
      </c>
    </row>
    <row r="526" spans="1:11" s="145" customFormat="1" hidden="1" outlineLevel="1" x14ac:dyDescent="0.25">
      <c r="A526" s="139" t="s">
        <v>776</v>
      </c>
      <c r="B526" s="140" t="s">
        <v>777</v>
      </c>
      <c r="C526" s="141" t="s">
        <v>355</v>
      </c>
      <c r="D526" s="140" t="s">
        <v>98</v>
      </c>
      <c r="E526" s="142">
        <v>35.53</v>
      </c>
      <c r="F526" s="143">
        <v>65.099999999999994</v>
      </c>
      <c r="G526" s="144">
        <v>0.558558</v>
      </c>
      <c r="H526" s="142">
        <v>19.850000000000001</v>
      </c>
      <c r="I526" s="144">
        <v>1</v>
      </c>
      <c r="J526" s="142">
        <v>2313</v>
      </c>
      <c r="K526" s="142">
        <v>19.850000000000001</v>
      </c>
    </row>
    <row r="527" spans="1:11" s="145" customFormat="1" hidden="1" outlineLevel="1" x14ac:dyDescent="0.25">
      <c r="A527" s="139" t="s">
        <v>778</v>
      </c>
      <c r="B527" s="140" t="s">
        <v>531</v>
      </c>
      <c r="C527" s="141" t="s">
        <v>125</v>
      </c>
      <c r="D527" s="140" t="s">
        <v>98</v>
      </c>
      <c r="E527" s="142">
        <v>3.62</v>
      </c>
      <c r="F527" s="143">
        <v>75</v>
      </c>
      <c r="G527" s="144">
        <v>0.64349999999999996</v>
      </c>
      <c r="H527" s="142">
        <v>2.33</v>
      </c>
      <c r="I527" s="144">
        <v>1</v>
      </c>
      <c r="J527" s="142">
        <v>271.5</v>
      </c>
      <c r="K527" s="142">
        <v>2.33</v>
      </c>
    </row>
    <row r="528" spans="1:11" s="122" customFormat="1" ht="12" collapsed="1" x14ac:dyDescent="0.3">
      <c r="A528" s="146"/>
      <c r="B528" s="147"/>
      <c r="C528" s="148" t="s">
        <v>532</v>
      </c>
      <c r="D528" s="147"/>
      <c r="E528" s="149">
        <v>5634.45</v>
      </c>
      <c r="F528" s="149"/>
      <c r="G528" s="150">
        <v>48</v>
      </c>
      <c r="H528" s="150"/>
      <c r="I528" s="150"/>
      <c r="J528" s="149"/>
      <c r="K528" s="150"/>
    </row>
    <row r="529" spans="1:11" s="122" customFormat="1" ht="12" x14ac:dyDescent="0.3">
      <c r="A529" s="146"/>
      <c r="B529" s="147"/>
      <c r="C529" s="148" t="s">
        <v>533</v>
      </c>
      <c r="D529" s="147"/>
      <c r="E529" s="149">
        <v>3487.99</v>
      </c>
      <c r="F529" s="149"/>
      <c r="G529" s="150">
        <v>30</v>
      </c>
      <c r="H529" s="150"/>
      <c r="I529" s="150"/>
      <c r="J529" s="149"/>
      <c r="K529" s="150"/>
    </row>
    <row r="530" spans="1:11" s="122" customFormat="1" ht="12" x14ac:dyDescent="0.3">
      <c r="A530" s="146"/>
      <c r="B530" s="147"/>
      <c r="C530" s="148" t="s">
        <v>473</v>
      </c>
      <c r="D530" s="147"/>
      <c r="E530" s="149"/>
      <c r="F530" s="149"/>
      <c r="G530" s="150">
        <v>172</v>
      </c>
      <c r="H530" s="150"/>
      <c r="I530" s="150"/>
      <c r="J530" s="149"/>
      <c r="K530" s="150"/>
    </row>
    <row r="531" spans="1:11" s="57" customFormat="1" ht="66" x14ac:dyDescent="0.2">
      <c r="A531" s="52" t="s">
        <v>779</v>
      </c>
      <c r="B531" s="54" t="s">
        <v>534</v>
      </c>
      <c r="C531" s="89" t="s">
        <v>127</v>
      </c>
      <c r="D531" s="90">
        <v>0.87516000000000005</v>
      </c>
      <c r="E531" s="91">
        <v>600</v>
      </c>
      <c r="F531" s="91" t="s">
        <v>475</v>
      </c>
      <c r="G531" s="92">
        <v>525</v>
      </c>
      <c r="H531" s="92" t="s">
        <v>475</v>
      </c>
      <c r="I531" s="93" t="s">
        <v>475</v>
      </c>
      <c r="J531" s="91" t="s">
        <v>475</v>
      </c>
      <c r="K531" s="93" t="s">
        <v>475</v>
      </c>
    </row>
    <row r="532" spans="1:11" s="57" customFormat="1" x14ac:dyDescent="0.25">
      <c r="A532" s="94"/>
      <c r="B532" s="95"/>
      <c r="C532" s="96"/>
      <c r="D532" s="97" t="s">
        <v>65</v>
      </c>
      <c r="E532" s="98" t="s">
        <v>475</v>
      </c>
      <c r="F532" s="98" t="s">
        <v>475</v>
      </c>
      <c r="G532" s="99"/>
      <c r="H532" s="99"/>
      <c r="I532" s="99" t="s">
        <v>475</v>
      </c>
      <c r="J532" s="98" t="s">
        <v>475</v>
      </c>
      <c r="K532" s="99" t="s">
        <v>475</v>
      </c>
    </row>
    <row r="533" spans="1:11" s="57" customFormat="1" ht="18" hidden="1" outlineLevel="1" x14ac:dyDescent="0.3">
      <c r="A533" s="100"/>
      <c r="B533" s="101"/>
      <c r="C533" s="102" t="s">
        <v>437</v>
      </c>
      <c r="D533" s="103" t="s">
        <v>438</v>
      </c>
      <c r="E533" s="103" t="s">
        <v>439</v>
      </c>
      <c r="F533" s="103" t="s">
        <v>440</v>
      </c>
      <c r="G533" s="103" t="s">
        <v>441</v>
      </c>
      <c r="H533" s="103" t="s">
        <v>442</v>
      </c>
      <c r="I533" s="458" t="s">
        <v>443</v>
      </c>
      <c r="J533" s="459"/>
      <c r="K533" s="460"/>
    </row>
    <row r="534" spans="1:11" s="57" customFormat="1" hidden="1" outlineLevel="1" x14ac:dyDescent="0.3">
      <c r="A534" s="104"/>
      <c r="B534" s="101"/>
      <c r="C534" s="105" t="s">
        <v>476</v>
      </c>
      <c r="D534" s="106">
        <v>600</v>
      </c>
      <c r="E534" s="107">
        <v>1</v>
      </c>
      <c r="F534" s="108">
        <v>600</v>
      </c>
      <c r="G534" s="109">
        <v>1</v>
      </c>
      <c r="H534" s="108">
        <v>600</v>
      </c>
      <c r="I534" s="108"/>
      <c r="J534" s="108"/>
      <c r="K534" s="108">
        <v>525</v>
      </c>
    </row>
    <row r="535" spans="1:11" s="57" customFormat="1" ht="52.8" collapsed="1" x14ac:dyDescent="0.2">
      <c r="A535" s="52" t="s">
        <v>780</v>
      </c>
      <c r="B535" s="54" t="s">
        <v>781</v>
      </c>
      <c r="C535" s="89" t="s">
        <v>360</v>
      </c>
      <c r="D535" s="90">
        <v>0.24</v>
      </c>
      <c r="E535" s="91">
        <v>1611.38</v>
      </c>
      <c r="F535" s="91">
        <v>1327.17</v>
      </c>
      <c r="G535" s="92">
        <v>387</v>
      </c>
      <c r="H535" s="92">
        <v>68</v>
      </c>
      <c r="I535" s="93">
        <v>319</v>
      </c>
      <c r="J535" s="91">
        <v>29.12</v>
      </c>
      <c r="K535" s="93">
        <v>7</v>
      </c>
    </row>
    <row r="536" spans="1:11" s="57" customFormat="1" x14ac:dyDescent="0.25">
      <c r="A536" s="94"/>
      <c r="B536" s="95"/>
      <c r="C536" s="96"/>
      <c r="D536" s="97" t="s">
        <v>130</v>
      </c>
      <c r="E536" s="98">
        <v>284.20999999999998</v>
      </c>
      <c r="F536" s="98">
        <v>124.97</v>
      </c>
      <c r="G536" s="99"/>
      <c r="H536" s="99"/>
      <c r="I536" s="99">
        <v>30</v>
      </c>
      <c r="J536" s="98">
        <v>10.3</v>
      </c>
      <c r="K536" s="99">
        <v>2</v>
      </c>
    </row>
    <row r="537" spans="1:11" s="57" customFormat="1" ht="18" hidden="1" outlineLevel="1" x14ac:dyDescent="0.3">
      <c r="A537" s="100"/>
      <c r="B537" s="101"/>
      <c r="C537" s="102" t="s">
        <v>437</v>
      </c>
      <c r="D537" s="103" t="s">
        <v>438</v>
      </c>
      <c r="E537" s="103" t="s">
        <v>439</v>
      </c>
      <c r="F537" s="103" t="s">
        <v>440</v>
      </c>
      <c r="G537" s="103" t="s">
        <v>441</v>
      </c>
      <c r="H537" s="103" t="s">
        <v>442</v>
      </c>
      <c r="I537" s="458" t="s">
        <v>443</v>
      </c>
      <c r="J537" s="459"/>
      <c r="K537" s="460"/>
    </row>
    <row r="538" spans="1:11" s="57" customFormat="1" hidden="1" outlineLevel="1" x14ac:dyDescent="0.3">
      <c r="A538" s="104"/>
      <c r="B538" s="101"/>
      <c r="C538" s="105" t="s">
        <v>782</v>
      </c>
      <c r="D538" s="106">
        <v>284.20999999999998</v>
      </c>
      <c r="E538" s="107">
        <v>1</v>
      </c>
      <c r="F538" s="108">
        <v>284.20999999999998</v>
      </c>
      <c r="G538" s="109">
        <v>1</v>
      </c>
      <c r="H538" s="108">
        <v>284.20999999999998</v>
      </c>
      <c r="I538" s="108">
        <v>68</v>
      </c>
      <c r="J538" s="108"/>
      <c r="K538" s="108"/>
    </row>
    <row r="539" spans="1:11" s="57" customFormat="1" hidden="1" outlineLevel="1" x14ac:dyDescent="0.3">
      <c r="A539" s="104"/>
      <c r="B539" s="101"/>
      <c r="C539" s="105" t="s">
        <v>445</v>
      </c>
      <c r="D539" s="106">
        <v>1327.17</v>
      </c>
      <c r="E539" s="107">
        <v>1</v>
      </c>
      <c r="F539" s="108">
        <v>1327.17</v>
      </c>
      <c r="G539" s="109">
        <v>1</v>
      </c>
      <c r="H539" s="108">
        <v>1327.17</v>
      </c>
      <c r="I539" s="108"/>
      <c r="J539" s="108">
        <v>319</v>
      </c>
      <c r="K539" s="108"/>
    </row>
    <row r="540" spans="1:11" s="57" customFormat="1" hidden="1" outlineLevel="2" x14ac:dyDescent="0.3">
      <c r="A540" s="110"/>
      <c r="B540" s="111"/>
      <c r="C540" s="112" t="s">
        <v>446</v>
      </c>
      <c r="D540" s="113">
        <v>1202.2</v>
      </c>
      <c r="E540" s="114">
        <v>1</v>
      </c>
      <c r="F540" s="115">
        <v>1202.2</v>
      </c>
      <c r="G540" s="116">
        <v>1</v>
      </c>
      <c r="H540" s="115">
        <v>1202.2</v>
      </c>
      <c r="I540" s="115"/>
      <c r="J540" s="115">
        <v>289</v>
      </c>
      <c r="K540" s="115"/>
    </row>
    <row r="541" spans="1:11" s="57" customFormat="1" hidden="1" outlineLevel="2" x14ac:dyDescent="0.3">
      <c r="A541" s="110"/>
      <c r="B541" s="111"/>
      <c r="C541" s="112" t="s">
        <v>447</v>
      </c>
      <c r="D541" s="113">
        <v>124.97</v>
      </c>
      <c r="E541" s="114">
        <v>1</v>
      </c>
      <c r="F541" s="115">
        <v>124.97</v>
      </c>
      <c r="G541" s="116">
        <v>1</v>
      </c>
      <c r="H541" s="115">
        <v>124.97</v>
      </c>
      <c r="I541" s="115"/>
      <c r="J541" s="115">
        <v>30</v>
      </c>
      <c r="K541" s="115"/>
    </row>
    <row r="542" spans="1:11" s="122" customFormat="1" ht="12" collapsed="1" x14ac:dyDescent="0.3">
      <c r="A542" s="117"/>
      <c r="B542" s="118"/>
      <c r="C542" s="119"/>
      <c r="D542" s="118"/>
      <c r="E542" s="120"/>
      <c r="F542" s="120"/>
      <c r="G542" s="121"/>
      <c r="H542" s="121"/>
      <c r="I542" s="121"/>
      <c r="J542" s="120"/>
      <c r="K542" s="121"/>
    </row>
    <row r="543" spans="1:11" s="122" customFormat="1" ht="12" hidden="1" outlineLevel="1" x14ac:dyDescent="0.3">
      <c r="A543" s="449" t="s">
        <v>449</v>
      </c>
      <c r="B543" s="449" t="s">
        <v>450</v>
      </c>
      <c r="C543" s="449" t="s">
        <v>451</v>
      </c>
      <c r="D543" s="449" t="s">
        <v>452</v>
      </c>
      <c r="E543" s="449" t="s">
        <v>423</v>
      </c>
      <c r="F543" s="461" t="s">
        <v>43</v>
      </c>
      <c r="G543" s="462"/>
      <c r="H543" s="463" t="s">
        <v>453</v>
      </c>
      <c r="I543" s="449" t="s">
        <v>441</v>
      </c>
      <c r="J543" s="461" t="s">
        <v>454</v>
      </c>
      <c r="K543" s="462"/>
    </row>
    <row r="544" spans="1:11" s="122" customFormat="1" ht="12" hidden="1" outlineLevel="1" x14ac:dyDescent="0.3">
      <c r="A544" s="450"/>
      <c r="B544" s="450"/>
      <c r="C544" s="450"/>
      <c r="D544" s="450"/>
      <c r="E544" s="450"/>
      <c r="F544" s="123" t="s">
        <v>455</v>
      </c>
      <c r="G544" s="123" t="s">
        <v>456</v>
      </c>
      <c r="H544" s="464"/>
      <c r="I544" s="450"/>
      <c r="J544" s="123" t="s">
        <v>455</v>
      </c>
      <c r="K544" s="124" t="s">
        <v>457</v>
      </c>
    </row>
    <row r="545" spans="1:11" s="131" customFormat="1" hidden="1" outlineLevel="1" x14ac:dyDescent="0.25">
      <c r="A545" s="125" t="s">
        <v>783</v>
      </c>
      <c r="B545" s="126" t="s">
        <v>21</v>
      </c>
      <c r="C545" s="127" t="s">
        <v>784</v>
      </c>
      <c r="D545" s="126" t="s">
        <v>51</v>
      </c>
      <c r="E545" s="128">
        <v>9.76</v>
      </c>
      <c r="F545" s="129">
        <v>29.12</v>
      </c>
      <c r="G545" s="130">
        <v>6.9888000000000003</v>
      </c>
      <c r="H545" s="128">
        <v>68.209999999999994</v>
      </c>
      <c r="I545" s="130">
        <v>1</v>
      </c>
      <c r="J545" s="128">
        <v>284.20999999999998</v>
      </c>
      <c r="K545" s="128">
        <v>68.209999999999994</v>
      </c>
    </row>
    <row r="546" spans="1:11" s="131" customFormat="1" hidden="1" outlineLevel="1" x14ac:dyDescent="0.25">
      <c r="A546" s="125" t="s">
        <v>785</v>
      </c>
      <c r="B546" s="126" t="s">
        <v>25</v>
      </c>
      <c r="C546" s="127" t="s">
        <v>53</v>
      </c>
      <c r="D546" s="126" t="s">
        <v>51</v>
      </c>
      <c r="E546" s="128">
        <v>12.13</v>
      </c>
      <c r="F546" s="129">
        <v>10.3</v>
      </c>
      <c r="G546" s="130">
        <v>2.472</v>
      </c>
      <c r="H546" s="128">
        <v>29.99</v>
      </c>
      <c r="I546" s="130">
        <v>1</v>
      </c>
      <c r="J546" s="128">
        <v>124.97</v>
      </c>
      <c r="K546" s="128">
        <v>29.99</v>
      </c>
    </row>
    <row r="547" spans="1:11" s="138" customFormat="1" hidden="1" outlineLevel="1" x14ac:dyDescent="0.25">
      <c r="A547" s="132" t="s">
        <v>786</v>
      </c>
      <c r="B547" s="133" t="s">
        <v>787</v>
      </c>
      <c r="C547" s="134" t="s">
        <v>365</v>
      </c>
      <c r="D547" s="133" t="s">
        <v>56</v>
      </c>
      <c r="E547" s="135">
        <v>0.48</v>
      </c>
      <c r="F547" s="136">
        <v>3.08</v>
      </c>
      <c r="G547" s="137">
        <v>0.73919999999999997</v>
      </c>
      <c r="H547" s="135">
        <v>0.35</v>
      </c>
      <c r="I547" s="137">
        <v>1</v>
      </c>
      <c r="J547" s="135">
        <v>1.48</v>
      </c>
      <c r="K547" s="135">
        <v>0.35</v>
      </c>
    </row>
    <row r="548" spans="1:11" s="138" customFormat="1" hidden="1" outlineLevel="1" x14ac:dyDescent="0.25">
      <c r="A548" s="132" t="s">
        <v>788</v>
      </c>
      <c r="B548" s="133" t="s">
        <v>789</v>
      </c>
      <c r="C548" s="134" t="s">
        <v>367</v>
      </c>
      <c r="D548" s="133" t="s">
        <v>56</v>
      </c>
      <c r="E548" s="135">
        <v>115.4</v>
      </c>
      <c r="F548" s="136">
        <v>1.04</v>
      </c>
      <c r="G548" s="137">
        <v>0.24959999999999999</v>
      </c>
      <c r="H548" s="135">
        <v>28.8</v>
      </c>
      <c r="I548" s="137">
        <v>1</v>
      </c>
      <c r="J548" s="135">
        <v>120.02</v>
      </c>
      <c r="K548" s="135">
        <v>28.8</v>
      </c>
    </row>
    <row r="549" spans="1:11" s="138" customFormat="1" ht="20.399999999999999" hidden="1" outlineLevel="1" x14ac:dyDescent="0.25">
      <c r="A549" s="132" t="s">
        <v>790</v>
      </c>
      <c r="B549" s="133" t="s">
        <v>791</v>
      </c>
      <c r="C549" s="134" t="s">
        <v>369</v>
      </c>
      <c r="D549" s="133" t="s">
        <v>56</v>
      </c>
      <c r="E549" s="135">
        <v>69.84</v>
      </c>
      <c r="F549" s="136">
        <v>3.07</v>
      </c>
      <c r="G549" s="137">
        <v>0.73680000000000001</v>
      </c>
      <c r="H549" s="135">
        <v>51.46</v>
      </c>
      <c r="I549" s="137">
        <v>1</v>
      </c>
      <c r="J549" s="135">
        <v>214.41</v>
      </c>
      <c r="K549" s="135">
        <v>51.46</v>
      </c>
    </row>
    <row r="550" spans="1:11" s="138" customFormat="1" hidden="1" outlineLevel="1" x14ac:dyDescent="0.25">
      <c r="A550" s="132" t="s">
        <v>792</v>
      </c>
      <c r="B550" s="133" t="s">
        <v>793</v>
      </c>
      <c r="C550" s="134" t="s">
        <v>371</v>
      </c>
      <c r="D550" s="133" t="s">
        <v>56</v>
      </c>
      <c r="E550" s="135">
        <v>189.95</v>
      </c>
      <c r="F550" s="136">
        <v>1.85</v>
      </c>
      <c r="G550" s="137">
        <v>0.44400000000000001</v>
      </c>
      <c r="H550" s="135">
        <v>84.34</v>
      </c>
      <c r="I550" s="137">
        <v>1</v>
      </c>
      <c r="J550" s="135">
        <v>351.41</v>
      </c>
      <c r="K550" s="135">
        <v>84.34</v>
      </c>
    </row>
    <row r="551" spans="1:11" s="138" customFormat="1" hidden="1" outlineLevel="1" x14ac:dyDescent="0.25">
      <c r="A551" s="132" t="s">
        <v>794</v>
      </c>
      <c r="B551" s="133" t="s">
        <v>795</v>
      </c>
      <c r="C551" s="134" t="s">
        <v>373</v>
      </c>
      <c r="D551" s="133" t="s">
        <v>56</v>
      </c>
      <c r="E551" s="135">
        <v>147.43</v>
      </c>
      <c r="F551" s="136">
        <v>4.34</v>
      </c>
      <c r="G551" s="137">
        <v>1.0416000000000001</v>
      </c>
      <c r="H551" s="135">
        <v>153.56</v>
      </c>
      <c r="I551" s="137">
        <v>1</v>
      </c>
      <c r="J551" s="135">
        <v>639.85</v>
      </c>
      <c r="K551" s="135">
        <v>153.56</v>
      </c>
    </row>
    <row r="552" spans="1:11" s="157" customFormat="1" hidden="1" outlineLevel="1" x14ac:dyDescent="0.25">
      <c r="A552" s="151" t="s">
        <v>796</v>
      </c>
      <c r="B552" s="152" t="s">
        <v>797</v>
      </c>
      <c r="C552" s="153" t="s">
        <v>375</v>
      </c>
      <c r="D552" s="152" t="s">
        <v>130</v>
      </c>
      <c r="E552" s="154" t="s">
        <v>475</v>
      </c>
      <c r="F552" s="155">
        <v>1.03</v>
      </c>
      <c r="G552" s="156">
        <v>0.2472</v>
      </c>
      <c r="H552" s="154" t="s">
        <v>475</v>
      </c>
      <c r="I552" s="156">
        <v>1</v>
      </c>
      <c r="J552" s="154" t="s">
        <v>475</v>
      </c>
      <c r="K552" s="154" t="s">
        <v>475</v>
      </c>
    </row>
    <row r="553" spans="1:11" s="122" customFormat="1" ht="12" collapsed="1" x14ac:dyDescent="0.3">
      <c r="A553" s="146"/>
      <c r="B553" s="147"/>
      <c r="C553" s="148" t="s">
        <v>532</v>
      </c>
      <c r="D553" s="147"/>
      <c r="E553" s="149">
        <v>429.64</v>
      </c>
      <c r="F553" s="149"/>
      <c r="G553" s="150">
        <v>103</v>
      </c>
      <c r="H553" s="150"/>
      <c r="I553" s="150"/>
      <c r="J553" s="149"/>
      <c r="K553" s="150"/>
    </row>
    <row r="554" spans="1:11" s="122" customFormat="1" ht="12" x14ac:dyDescent="0.3">
      <c r="A554" s="146"/>
      <c r="B554" s="147"/>
      <c r="C554" s="148" t="s">
        <v>798</v>
      </c>
      <c r="D554" s="147"/>
      <c r="E554" s="149">
        <v>245.51</v>
      </c>
      <c r="F554" s="149"/>
      <c r="G554" s="150">
        <v>59</v>
      </c>
      <c r="H554" s="150"/>
      <c r="I554" s="150"/>
      <c r="J554" s="149"/>
      <c r="K554" s="150"/>
    </row>
    <row r="555" spans="1:11" s="122" customFormat="1" ht="12" x14ac:dyDescent="0.3">
      <c r="A555" s="146"/>
      <c r="B555" s="147"/>
      <c r="C555" s="148" t="s">
        <v>473</v>
      </c>
      <c r="D555" s="147"/>
      <c r="E555" s="149"/>
      <c r="F555" s="149"/>
      <c r="G555" s="150">
        <v>549</v>
      </c>
      <c r="H555" s="150"/>
      <c r="I555" s="150"/>
      <c r="J555" s="149"/>
      <c r="K555" s="150"/>
    </row>
    <row r="556" spans="1:11" s="57" customFormat="1" ht="66" x14ac:dyDescent="0.2">
      <c r="A556" s="52" t="s">
        <v>799</v>
      </c>
      <c r="B556" s="54" t="s">
        <v>800</v>
      </c>
      <c r="C556" s="89" t="s">
        <v>377</v>
      </c>
      <c r="D556" s="90">
        <v>6</v>
      </c>
      <c r="E556" s="91">
        <v>1155.3900000000001</v>
      </c>
      <c r="F556" s="91" t="s">
        <v>475</v>
      </c>
      <c r="G556" s="92">
        <v>6932</v>
      </c>
      <c r="H556" s="92" t="s">
        <v>475</v>
      </c>
      <c r="I556" s="93" t="s">
        <v>475</v>
      </c>
      <c r="J556" s="91" t="s">
        <v>475</v>
      </c>
      <c r="K556" s="93" t="s">
        <v>475</v>
      </c>
    </row>
    <row r="557" spans="1:11" s="57" customFormat="1" x14ac:dyDescent="0.25">
      <c r="A557" s="94"/>
      <c r="B557" s="95"/>
      <c r="C557" s="96"/>
      <c r="D557" s="97" t="s">
        <v>180</v>
      </c>
      <c r="E557" s="98" t="s">
        <v>475</v>
      </c>
      <c r="F557" s="98" t="s">
        <v>475</v>
      </c>
      <c r="G557" s="99"/>
      <c r="H557" s="99"/>
      <c r="I557" s="99" t="s">
        <v>475</v>
      </c>
      <c r="J557" s="98" t="s">
        <v>475</v>
      </c>
      <c r="K557" s="99" t="s">
        <v>475</v>
      </c>
    </row>
    <row r="558" spans="1:11" s="57" customFormat="1" ht="18" hidden="1" outlineLevel="1" x14ac:dyDescent="0.3">
      <c r="A558" s="100"/>
      <c r="B558" s="101"/>
      <c r="C558" s="102" t="s">
        <v>437</v>
      </c>
      <c r="D558" s="103" t="s">
        <v>438</v>
      </c>
      <c r="E558" s="103" t="s">
        <v>439</v>
      </c>
      <c r="F558" s="103" t="s">
        <v>440</v>
      </c>
      <c r="G558" s="103" t="s">
        <v>441</v>
      </c>
      <c r="H558" s="103" t="s">
        <v>442</v>
      </c>
      <c r="I558" s="458" t="s">
        <v>443</v>
      </c>
      <c r="J558" s="459"/>
      <c r="K558" s="460"/>
    </row>
    <row r="559" spans="1:11" s="57" customFormat="1" hidden="1" outlineLevel="1" x14ac:dyDescent="0.3">
      <c r="A559" s="104"/>
      <c r="B559" s="101"/>
      <c r="C559" s="105" t="s">
        <v>476</v>
      </c>
      <c r="D559" s="106">
        <v>1155.3900000000001</v>
      </c>
      <c r="E559" s="107">
        <v>1</v>
      </c>
      <c r="F559" s="108">
        <v>1155.3900000000001</v>
      </c>
      <c r="G559" s="109">
        <v>1</v>
      </c>
      <c r="H559" s="108">
        <v>1155.3900000000001</v>
      </c>
      <c r="I559" s="108"/>
      <c r="J559" s="108"/>
      <c r="K559" s="108">
        <v>6932</v>
      </c>
    </row>
    <row r="560" spans="1:11" s="57" customFormat="1" ht="66" collapsed="1" x14ac:dyDescent="0.2">
      <c r="A560" s="52" t="s">
        <v>801</v>
      </c>
      <c r="B560" s="54" t="s">
        <v>802</v>
      </c>
      <c r="C560" s="89" t="s">
        <v>378</v>
      </c>
      <c r="D560" s="90">
        <v>6</v>
      </c>
      <c r="E560" s="91">
        <v>437.34</v>
      </c>
      <c r="F560" s="91" t="s">
        <v>475</v>
      </c>
      <c r="G560" s="92">
        <v>2624</v>
      </c>
      <c r="H560" s="92" t="s">
        <v>475</v>
      </c>
      <c r="I560" s="93" t="s">
        <v>475</v>
      </c>
      <c r="J560" s="91" t="s">
        <v>475</v>
      </c>
      <c r="K560" s="93" t="s">
        <v>475</v>
      </c>
    </row>
    <row r="561" spans="1:11" s="57" customFormat="1" x14ac:dyDescent="0.25">
      <c r="A561" s="94"/>
      <c r="B561" s="95"/>
      <c r="C561" s="96"/>
      <c r="D561" s="97" t="s">
        <v>180</v>
      </c>
      <c r="E561" s="98" t="s">
        <v>475</v>
      </c>
      <c r="F561" s="98" t="s">
        <v>475</v>
      </c>
      <c r="G561" s="99"/>
      <c r="H561" s="99"/>
      <c r="I561" s="99" t="s">
        <v>475</v>
      </c>
      <c r="J561" s="98" t="s">
        <v>475</v>
      </c>
      <c r="K561" s="99" t="s">
        <v>475</v>
      </c>
    </row>
    <row r="562" spans="1:11" s="57" customFormat="1" ht="18" hidden="1" outlineLevel="1" x14ac:dyDescent="0.3">
      <c r="A562" s="100"/>
      <c r="B562" s="101"/>
      <c r="C562" s="102" t="s">
        <v>437</v>
      </c>
      <c r="D562" s="103" t="s">
        <v>438</v>
      </c>
      <c r="E562" s="103" t="s">
        <v>439</v>
      </c>
      <c r="F562" s="103" t="s">
        <v>440</v>
      </c>
      <c r="G562" s="103" t="s">
        <v>441</v>
      </c>
      <c r="H562" s="103" t="s">
        <v>442</v>
      </c>
      <c r="I562" s="458" t="s">
        <v>443</v>
      </c>
      <c r="J562" s="459"/>
      <c r="K562" s="460"/>
    </row>
    <row r="563" spans="1:11" s="57" customFormat="1" hidden="1" outlineLevel="1" x14ac:dyDescent="0.3">
      <c r="A563" s="104"/>
      <c r="B563" s="101"/>
      <c r="C563" s="105" t="s">
        <v>476</v>
      </c>
      <c r="D563" s="106">
        <v>437.34</v>
      </c>
      <c r="E563" s="107">
        <v>1</v>
      </c>
      <c r="F563" s="108">
        <v>437.34</v>
      </c>
      <c r="G563" s="109">
        <v>1</v>
      </c>
      <c r="H563" s="108">
        <v>437.34</v>
      </c>
      <c r="I563" s="108"/>
      <c r="J563" s="108"/>
      <c r="K563" s="108">
        <v>2624</v>
      </c>
    </row>
    <row r="564" spans="1:11" s="57" customFormat="1" ht="52.8" collapsed="1" x14ac:dyDescent="0.2">
      <c r="A564" s="52" t="s">
        <v>803</v>
      </c>
      <c r="B564" s="54" t="s">
        <v>804</v>
      </c>
      <c r="C564" s="89" t="s">
        <v>380</v>
      </c>
      <c r="D564" s="90">
        <v>6</v>
      </c>
      <c r="E564" s="91">
        <v>16.86</v>
      </c>
      <c r="F564" s="91">
        <v>3.94</v>
      </c>
      <c r="G564" s="92">
        <v>101</v>
      </c>
      <c r="H564" s="92">
        <v>74</v>
      </c>
      <c r="I564" s="93">
        <v>24</v>
      </c>
      <c r="J564" s="91">
        <v>1.29</v>
      </c>
      <c r="K564" s="93">
        <v>8</v>
      </c>
    </row>
    <row r="565" spans="1:11" s="57" customFormat="1" x14ac:dyDescent="0.25">
      <c r="A565" s="94"/>
      <c r="B565" s="95"/>
      <c r="C565" s="96"/>
      <c r="D565" s="97" t="s">
        <v>381</v>
      </c>
      <c r="E565" s="98">
        <v>12.41</v>
      </c>
      <c r="F565" s="98">
        <v>0.7</v>
      </c>
      <c r="G565" s="99"/>
      <c r="H565" s="99"/>
      <c r="I565" s="99">
        <v>4</v>
      </c>
      <c r="J565" s="98">
        <v>0.06</v>
      </c>
      <c r="K565" s="99" t="s">
        <v>475</v>
      </c>
    </row>
    <row r="566" spans="1:11" s="57" customFormat="1" ht="18" hidden="1" outlineLevel="1" x14ac:dyDescent="0.3">
      <c r="A566" s="100"/>
      <c r="B566" s="101"/>
      <c r="C566" s="102" t="s">
        <v>437</v>
      </c>
      <c r="D566" s="103" t="s">
        <v>438</v>
      </c>
      <c r="E566" s="103" t="s">
        <v>439</v>
      </c>
      <c r="F566" s="103" t="s">
        <v>440</v>
      </c>
      <c r="G566" s="103" t="s">
        <v>441</v>
      </c>
      <c r="H566" s="103" t="s">
        <v>442</v>
      </c>
      <c r="I566" s="458" t="s">
        <v>443</v>
      </c>
      <c r="J566" s="459"/>
      <c r="K566" s="460"/>
    </row>
    <row r="567" spans="1:11" s="57" customFormat="1" hidden="1" outlineLevel="1" x14ac:dyDescent="0.3">
      <c r="A567" s="104"/>
      <c r="B567" s="101"/>
      <c r="C567" s="105" t="s">
        <v>602</v>
      </c>
      <c r="D567" s="106">
        <v>12.41</v>
      </c>
      <c r="E567" s="107">
        <v>1</v>
      </c>
      <c r="F567" s="108">
        <v>12.41</v>
      </c>
      <c r="G567" s="109">
        <v>1</v>
      </c>
      <c r="H567" s="108">
        <v>12.41</v>
      </c>
      <c r="I567" s="108">
        <v>74</v>
      </c>
      <c r="J567" s="108"/>
      <c r="K567" s="108"/>
    </row>
    <row r="568" spans="1:11" s="57" customFormat="1" hidden="1" outlineLevel="1" x14ac:dyDescent="0.3">
      <c r="A568" s="104"/>
      <c r="B568" s="101"/>
      <c r="C568" s="105" t="s">
        <v>445</v>
      </c>
      <c r="D568" s="106">
        <v>3.94</v>
      </c>
      <c r="E568" s="107">
        <v>1</v>
      </c>
      <c r="F568" s="108">
        <v>3.94</v>
      </c>
      <c r="G568" s="109">
        <v>1</v>
      </c>
      <c r="H568" s="108">
        <v>3.94</v>
      </c>
      <c r="I568" s="108"/>
      <c r="J568" s="108">
        <v>24</v>
      </c>
      <c r="K568" s="108"/>
    </row>
    <row r="569" spans="1:11" s="57" customFormat="1" hidden="1" outlineLevel="2" x14ac:dyDescent="0.3">
      <c r="A569" s="110"/>
      <c r="B569" s="111"/>
      <c r="C569" s="112" t="s">
        <v>446</v>
      </c>
      <c r="D569" s="113">
        <v>3.24</v>
      </c>
      <c r="E569" s="114">
        <v>1</v>
      </c>
      <c r="F569" s="115">
        <v>3.24</v>
      </c>
      <c r="G569" s="116">
        <v>1</v>
      </c>
      <c r="H569" s="115">
        <v>3.24</v>
      </c>
      <c r="I569" s="115"/>
      <c r="J569" s="115">
        <v>20</v>
      </c>
      <c r="K569" s="115"/>
    </row>
    <row r="570" spans="1:11" s="57" customFormat="1" hidden="1" outlineLevel="2" x14ac:dyDescent="0.3">
      <c r="A570" s="110"/>
      <c r="B570" s="111"/>
      <c r="C570" s="112" t="s">
        <v>447</v>
      </c>
      <c r="D570" s="113">
        <v>0.7</v>
      </c>
      <c r="E570" s="114">
        <v>1</v>
      </c>
      <c r="F570" s="115">
        <v>0.7</v>
      </c>
      <c r="G570" s="116">
        <v>1</v>
      </c>
      <c r="H570" s="115">
        <v>0.7</v>
      </c>
      <c r="I570" s="115"/>
      <c r="J570" s="115">
        <v>4</v>
      </c>
      <c r="K570" s="115"/>
    </row>
    <row r="571" spans="1:11" s="57" customFormat="1" hidden="1" outlineLevel="1" x14ac:dyDescent="0.3">
      <c r="A571" s="104"/>
      <c r="B571" s="101"/>
      <c r="C571" s="105" t="s">
        <v>448</v>
      </c>
      <c r="D571" s="106">
        <v>0.51</v>
      </c>
      <c r="E571" s="107">
        <v>1</v>
      </c>
      <c r="F571" s="108">
        <v>0.51</v>
      </c>
      <c r="G571" s="109">
        <v>1</v>
      </c>
      <c r="H571" s="108">
        <v>0.51</v>
      </c>
      <c r="I571" s="108"/>
      <c r="J571" s="108"/>
      <c r="K571" s="108">
        <v>3</v>
      </c>
    </row>
    <row r="572" spans="1:11" s="122" customFormat="1" ht="12" collapsed="1" x14ac:dyDescent="0.3">
      <c r="A572" s="117"/>
      <c r="B572" s="118"/>
      <c r="C572" s="119"/>
      <c r="D572" s="118"/>
      <c r="E572" s="120"/>
      <c r="F572" s="120"/>
      <c r="G572" s="121"/>
      <c r="H572" s="121"/>
      <c r="I572" s="121"/>
      <c r="J572" s="120"/>
      <c r="K572" s="121"/>
    </row>
    <row r="573" spans="1:11" s="122" customFormat="1" ht="12" hidden="1" outlineLevel="1" x14ac:dyDescent="0.3">
      <c r="A573" s="449" t="s">
        <v>449</v>
      </c>
      <c r="B573" s="449" t="s">
        <v>450</v>
      </c>
      <c r="C573" s="449" t="s">
        <v>451</v>
      </c>
      <c r="D573" s="449" t="s">
        <v>452</v>
      </c>
      <c r="E573" s="449" t="s">
        <v>423</v>
      </c>
      <c r="F573" s="461" t="s">
        <v>43</v>
      </c>
      <c r="G573" s="462"/>
      <c r="H573" s="463" t="s">
        <v>453</v>
      </c>
      <c r="I573" s="449" t="s">
        <v>441</v>
      </c>
      <c r="J573" s="461" t="s">
        <v>454</v>
      </c>
      <c r="K573" s="462"/>
    </row>
    <row r="574" spans="1:11" s="122" customFormat="1" ht="12" hidden="1" outlineLevel="1" x14ac:dyDescent="0.3">
      <c r="A574" s="450"/>
      <c r="B574" s="450"/>
      <c r="C574" s="450"/>
      <c r="D574" s="450"/>
      <c r="E574" s="450"/>
      <c r="F574" s="123" t="s">
        <v>455</v>
      </c>
      <c r="G574" s="123" t="s">
        <v>456</v>
      </c>
      <c r="H574" s="464"/>
      <c r="I574" s="450"/>
      <c r="J574" s="123" t="s">
        <v>455</v>
      </c>
      <c r="K574" s="124" t="s">
        <v>457</v>
      </c>
    </row>
    <row r="575" spans="1:11" s="131" customFormat="1" hidden="1" outlineLevel="1" x14ac:dyDescent="0.25">
      <c r="A575" s="125" t="s">
        <v>805</v>
      </c>
      <c r="B575" s="126" t="s">
        <v>21</v>
      </c>
      <c r="C575" s="127" t="s">
        <v>604</v>
      </c>
      <c r="D575" s="126" t="s">
        <v>51</v>
      </c>
      <c r="E575" s="128">
        <v>9.6199999999999992</v>
      </c>
      <c r="F575" s="129">
        <v>1.29</v>
      </c>
      <c r="G575" s="130">
        <v>7.74</v>
      </c>
      <c r="H575" s="128">
        <v>74.459999999999994</v>
      </c>
      <c r="I575" s="130">
        <v>1</v>
      </c>
      <c r="J575" s="128">
        <v>12.41</v>
      </c>
      <c r="K575" s="128">
        <v>74.459999999999994</v>
      </c>
    </row>
    <row r="576" spans="1:11" s="131" customFormat="1" hidden="1" outlineLevel="1" x14ac:dyDescent="0.25">
      <c r="A576" s="125" t="s">
        <v>806</v>
      </c>
      <c r="B576" s="126" t="s">
        <v>25</v>
      </c>
      <c r="C576" s="127" t="s">
        <v>53</v>
      </c>
      <c r="D576" s="126" t="s">
        <v>51</v>
      </c>
      <c r="E576" s="128">
        <v>11.67</v>
      </c>
      <c r="F576" s="129">
        <v>0.06</v>
      </c>
      <c r="G576" s="130">
        <v>0.36</v>
      </c>
      <c r="H576" s="128">
        <v>4.2</v>
      </c>
      <c r="I576" s="130">
        <v>1</v>
      </c>
      <c r="J576" s="128">
        <v>0.7</v>
      </c>
      <c r="K576" s="128">
        <v>4.2</v>
      </c>
    </row>
    <row r="577" spans="1:11" s="138" customFormat="1" hidden="1" outlineLevel="1" x14ac:dyDescent="0.25">
      <c r="A577" s="132" t="s">
        <v>807</v>
      </c>
      <c r="B577" s="133" t="s">
        <v>495</v>
      </c>
      <c r="C577" s="134" t="s">
        <v>89</v>
      </c>
      <c r="D577" s="133" t="s">
        <v>56</v>
      </c>
      <c r="E577" s="135">
        <v>65.709999999999994</v>
      </c>
      <c r="F577" s="136">
        <v>0.06</v>
      </c>
      <c r="G577" s="137">
        <v>0.36</v>
      </c>
      <c r="H577" s="135">
        <v>23.66</v>
      </c>
      <c r="I577" s="137">
        <v>1</v>
      </c>
      <c r="J577" s="135">
        <v>3.94</v>
      </c>
      <c r="K577" s="135">
        <v>23.66</v>
      </c>
    </row>
    <row r="578" spans="1:11" s="145" customFormat="1" hidden="1" outlineLevel="1" x14ac:dyDescent="0.25">
      <c r="A578" s="139" t="s">
        <v>808</v>
      </c>
      <c r="B578" s="140" t="s">
        <v>809</v>
      </c>
      <c r="C578" s="141" t="s">
        <v>384</v>
      </c>
      <c r="D578" s="140" t="s">
        <v>130</v>
      </c>
      <c r="E578" s="142">
        <v>6143.8</v>
      </c>
      <c r="F578" s="143">
        <v>6.0000000000000002E-5</v>
      </c>
      <c r="G578" s="144">
        <v>3.6000000000000002E-4</v>
      </c>
      <c r="H578" s="142">
        <v>2.21</v>
      </c>
      <c r="I578" s="144">
        <v>1</v>
      </c>
      <c r="J578" s="142">
        <v>0.37</v>
      </c>
      <c r="K578" s="142">
        <v>2.21</v>
      </c>
    </row>
    <row r="579" spans="1:11" s="145" customFormat="1" hidden="1" outlineLevel="1" x14ac:dyDescent="0.25">
      <c r="A579" s="139" t="s">
        <v>810</v>
      </c>
      <c r="B579" s="140" t="s">
        <v>811</v>
      </c>
      <c r="C579" s="141" t="s">
        <v>386</v>
      </c>
      <c r="D579" s="140" t="s">
        <v>156</v>
      </c>
      <c r="E579" s="142">
        <v>14.4</v>
      </c>
      <c r="F579" s="143">
        <v>0.01</v>
      </c>
      <c r="G579" s="144">
        <v>0.06</v>
      </c>
      <c r="H579" s="142">
        <v>0.86</v>
      </c>
      <c r="I579" s="144">
        <v>1</v>
      </c>
      <c r="J579" s="142">
        <v>0.14000000000000001</v>
      </c>
      <c r="K579" s="142">
        <v>0.86</v>
      </c>
    </row>
    <row r="580" spans="1:11" s="122" customFormat="1" ht="12" collapsed="1" x14ac:dyDescent="0.3">
      <c r="A580" s="146"/>
      <c r="B580" s="147"/>
      <c r="C580" s="148" t="s">
        <v>532</v>
      </c>
      <c r="D580" s="147"/>
      <c r="E580" s="149">
        <v>13.77</v>
      </c>
      <c r="F580" s="149"/>
      <c r="G580" s="150">
        <v>83</v>
      </c>
      <c r="H580" s="150"/>
      <c r="I580" s="150"/>
      <c r="J580" s="149"/>
      <c r="K580" s="150"/>
    </row>
    <row r="581" spans="1:11" s="122" customFormat="1" ht="12" x14ac:dyDescent="0.3">
      <c r="A581" s="146"/>
      <c r="B581" s="147"/>
      <c r="C581" s="148" t="s">
        <v>798</v>
      </c>
      <c r="D581" s="147"/>
      <c r="E581" s="149">
        <v>7.87</v>
      </c>
      <c r="F581" s="149"/>
      <c r="G581" s="150">
        <v>47</v>
      </c>
      <c r="H581" s="150"/>
      <c r="I581" s="150"/>
      <c r="J581" s="149"/>
      <c r="K581" s="150"/>
    </row>
    <row r="582" spans="1:11" s="122" customFormat="1" ht="12" x14ac:dyDescent="0.3">
      <c r="A582" s="146"/>
      <c r="B582" s="147"/>
      <c r="C582" s="148" t="s">
        <v>473</v>
      </c>
      <c r="D582" s="147"/>
      <c r="E582" s="149"/>
      <c r="F582" s="149"/>
      <c r="G582" s="150">
        <v>231</v>
      </c>
      <c r="H582" s="150"/>
      <c r="I582" s="150"/>
      <c r="J582" s="149"/>
      <c r="K582" s="150"/>
    </row>
    <row r="583" spans="1:11" s="57" customFormat="1" ht="66" x14ac:dyDescent="0.2">
      <c r="A583" s="52" t="s">
        <v>812</v>
      </c>
      <c r="B583" s="54" t="s">
        <v>813</v>
      </c>
      <c r="C583" s="89" t="s">
        <v>388</v>
      </c>
      <c r="D583" s="90">
        <v>6</v>
      </c>
      <c r="E583" s="91">
        <v>642.16999999999996</v>
      </c>
      <c r="F583" s="91" t="s">
        <v>475</v>
      </c>
      <c r="G583" s="92">
        <v>3853</v>
      </c>
      <c r="H583" s="92" t="s">
        <v>475</v>
      </c>
      <c r="I583" s="93" t="s">
        <v>475</v>
      </c>
      <c r="J583" s="91" t="s">
        <v>475</v>
      </c>
      <c r="K583" s="93" t="s">
        <v>475</v>
      </c>
    </row>
    <row r="584" spans="1:11" s="57" customFormat="1" x14ac:dyDescent="0.25">
      <c r="A584" s="94"/>
      <c r="B584" s="95"/>
      <c r="C584" s="96"/>
      <c r="D584" s="97" t="s">
        <v>180</v>
      </c>
      <c r="E584" s="98" t="s">
        <v>475</v>
      </c>
      <c r="F584" s="98" t="s">
        <v>475</v>
      </c>
      <c r="G584" s="99"/>
      <c r="H584" s="99"/>
      <c r="I584" s="99" t="s">
        <v>475</v>
      </c>
      <c r="J584" s="98" t="s">
        <v>475</v>
      </c>
      <c r="K584" s="99" t="s">
        <v>475</v>
      </c>
    </row>
    <row r="585" spans="1:11" s="57" customFormat="1" ht="18" hidden="1" outlineLevel="1" x14ac:dyDescent="0.3">
      <c r="A585" s="100"/>
      <c r="B585" s="101"/>
      <c r="C585" s="102" t="s">
        <v>437</v>
      </c>
      <c r="D585" s="103" t="s">
        <v>438</v>
      </c>
      <c r="E585" s="103" t="s">
        <v>439</v>
      </c>
      <c r="F585" s="103" t="s">
        <v>440</v>
      </c>
      <c r="G585" s="103" t="s">
        <v>441</v>
      </c>
      <c r="H585" s="103" t="s">
        <v>442</v>
      </c>
      <c r="I585" s="458" t="s">
        <v>443</v>
      </c>
      <c r="J585" s="459"/>
      <c r="K585" s="460"/>
    </row>
    <row r="586" spans="1:11" s="57" customFormat="1" hidden="1" outlineLevel="1" x14ac:dyDescent="0.3">
      <c r="A586" s="104"/>
      <c r="B586" s="101"/>
      <c r="C586" s="105" t="s">
        <v>476</v>
      </c>
      <c r="D586" s="106">
        <v>642.16999999999996</v>
      </c>
      <c r="E586" s="107">
        <v>1</v>
      </c>
      <c r="F586" s="108">
        <v>642.16999999999996</v>
      </c>
      <c r="G586" s="109">
        <v>1</v>
      </c>
      <c r="H586" s="108">
        <v>642.16999999999996</v>
      </c>
      <c r="I586" s="108"/>
      <c r="J586" s="108"/>
      <c r="K586" s="108">
        <v>3853</v>
      </c>
    </row>
    <row r="587" spans="1:11" s="57" customFormat="1" ht="52.8" collapsed="1" x14ac:dyDescent="0.2">
      <c r="A587" s="52" t="s">
        <v>814</v>
      </c>
      <c r="B587" s="54" t="s">
        <v>815</v>
      </c>
      <c r="C587" s="89" t="s">
        <v>390</v>
      </c>
      <c r="D587" s="90">
        <v>0.24</v>
      </c>
      <c r="E587" s="91">
        <v>430.16</v>
      </c>
      <c r="F587" s="91">
        <v>68.44</v>
      </c>
      <c r="G587" s="92">
        <v>103</v>
      </c>
      <c r="H587" s="92">
        <v>69</v>
      </c>
      <c r="I587" s="93">
        <v>16</v>
      </c>
      <c r="J587" s="91">
        <v>30.64</v>
      </c>
      <c r="K587" s="93">
        <v>7</v>
      </c>
    </row>
    <row r="588" spans="1:11" s="57" customFormat="1" x14ac:dyDescent="0.25">
      <c r="A588" s="94"/>
      <c r="B588" s="95"/>
      <c r="C588" s="96"/>
      <c r="D588" s="97" t="s">
        <v>163</v>
      </c>
      <c r="E588" s="98">
        <v>288.02</v>
      </c>
      <c r="F588" s="98">
        <v>4.0199999999999996</v>
      </c>
      <c r="G588" s="99"/>
      <c r="H588" s="99"/>
      <c r="I588" s="99">
        <v>1</v>
      </c>
      <c r="J588" s="98">
        <v>0.32</v>
      </c>
      <c r="K588" s="99" t="s">
        <v>475</v>
      </c>
    </row>
    <row r="589" spans="1:11" s="57" customFormat="1" ht="18" hidden="1" outlineLevel="1" x14ac:dyDescent="0.3">
      <c r="A589" s="100"/>
      <c r="B589" s="101"/>
      <c r="C589" s="102" t="s">
        <v>437</v>
      </c>
      <c r="D589" s="103" t="s">
        <v>438</v>
      </c>
      <c r="E589" s="103" t="s">
        <v>439</v>
      </c>
      <c r="F589" s="103" t="s">
        <v>440</v>
      </c>
      <c r="G589" s="103" t="s">
        <v>441</v>
      </c>
      <c r="H589" s="103" t="s">
        <v>442</v>
      </c>
      <c r="I589" s="458" t="s">
        <v>443</v>
      </c>
      <c r="J589" s="459"/>
      <c r="K589" s="460"/>
    </row>
    <row r="590" spans="1:11" s="57" customFormat="1" hidden="1" outlineLevel="1" x14ac:dyDescent="0.3">
      <c r="A590" s="104"/>
      <c r="B590" s="101"/>
      <c r="C590" s="105" t="s">
        <v>816</v>
      </c>
      <c r="D590" s="106">
        <v>288.02</v>
      </c>
      <c r="E590" s="107">
        <v>1</v>
      </c>
      <c r="F590" s="108">
        <v>288.02</v>
      </c>
      <c r="G590" s="109">
        <v>1</v>
      </c>
      <c r="H590" s="108">
        <v>288.02</v>
      </c>
      <c r="I590" s="108">
        <v>69</v>
      </c>
      <c r="J590" s="108"/>
      <c r="K590" s="108"/>
    </row>
    <row r="591" spans="1:11" s="57" customFormat="1" hidden="1" outlineLevel="1" x14ac:dyDescent="0.3">
      <c r="A591" s="104"/>
      <c r="B591" s="101"/>
      <c r="C591" s="105" t="s">
        <v>445</v>
      </c>
      <c r="D591" s="106">
        <v>68.44</v>
      </c>
      <c r="E591" s="107">
        <v>1</v>
      </c>
      <c r="F591" s="108">
        <v>68.44</v>
      </c>
      <c r="G591" s="109">
        <v>1</v>
      </c>
      <c r="H591" s="108">
        <v>68.44</v>
      </c>
      <c r="I591" s="108"/>
      <c r="J591" s="108">
        <v>16</v>
      </c>
      <c r="K591" s="108"/>
    </row>
    <row r="592" spans="1:11" s="57" customFormat="1" hidden="1" outlineLevel="2" x14ac:dyDescent="0.3">
      <c r="A592" s="110"/>
      <c r="B592" s="111"/>
      <c r="C592" s="112" t="s">
        <v>446</v>
      </c>
      <c r="D592" s="113">
        <v>64.42</v>
      </c>
      <c r="E592" s="114">
        <v>1</v>
      </c>
      <c r="F592" s="115">
        <v>64.42</v>
      </c>
      <c r="G592" s="116">
        <v>1</v>
      </c>
      <c r="H592" s="115">
        <v>64.42</v>
      </c>
      <c r="I592" s="115"/>
      <c r="J592" s="115">
        <v>15</v>
      </c>
      <c r="K592" s="115"/>
    </row>
    <row r="593" spans="1:11" s="57" customFormat="1" hidden="1" outlineLevel="2" x14ac:dyDescent="0.3">
      <c r="A593" s="110"/>
      <c r="B593" s="111"/>
      <c r="C593" s="112" t="s">
        <v>447</v>
      </c>
      <c r="D593" s="113">
        <v>4.0199999999999996</v>
      </c>
      <c r="E593" s="114">
        <v>1</v>
      </c>
      <c r="F593" s="115">
        <v>4.0199999999999996</v>
      </c>
      <c r="G593" s="116">
        <v>1</v>
      </c>
      <c r="H593" s="115">
        <v>4.0199999999999996</v>
      </c>
      <c r="I593" s="115"/>
      <c r="J593" s="115">
        <v>1</v>
      </c>
      <c r="K593" s="115"/>
    </row>
    <row r="594" spans="1:11" s="57" customFormat="1" hidden="1" outlineLevel="1" x14ac:dyDescent="0.3">
      <c r="A594" s="104"/>
      <c r="B594" s="101"/>
      <c r="C594" s="105" t="s">
        <v>448</v>
      </c>
      <c r="D594" s="106">
        <v>73.7</v>
      </c>
      <c r="E594" s="107">
        <v>1</v>
      </c>
      <c r="F594" s="108">
        <v>73.7</v>
      </c>
      <c r="G594" s="109">
        <v>1</v>
      </c>
      <c r="H594" s="108">
        <v>73.7</v>
      </c>
      <c r="I594" s="108"/>
      <c r="J594" s="108"/>
      <c r="K594" s="108">
        <v>18</v>
      </c>
    </row>
    <row r="595" spans="1:11" s="122" customFormat="1" ht="12" collapsed="1" x14ac:dyDescent="0.3">
      <c r="A595" s="117"/>
      <c r="B595" s="118"/>
      <c r="C595" s="119"/>
      <c r="D595" s="118"/>
      <c r="E595" s="120"/>
      <c r="F595" s="120"/>
      <c r="G595" s="121"/>
      <c r="H595" s="121"/>
      <c r="I595" s="121"/>
      <c r="J595" s="120"/>
      <c r="K595" s="121"/>
    </row>
    <row r="596" spans="1:11" s="122" customFormat="1" ht="12" hidden="1" outlineLevel="1" x14ac:dyDescent="0.3">
      <c r="A596" s="449" t="s">
        <v>449</v>
      </c>
      <c r="B596" s="449" t="s">
        <v>450</v>
      </c>
      <c r="C596" s="449" t="s">
        <v>451</v>
      </c>
      <c r="D596" s="449" t="s">
        <v>452</v>
      </c>
      <c r="E596" s="449" t="s">
        <v>423</v>
      </c>
      <c r="F596" s="461" t="s">
        <v>43</v>
      </c>
      <c r="G596" s="462"/>
      <c r="H596" s="463" t="s">
        <v>453</v>
      </c>
      <c r="I596" s="449" t="s">
        <v>441</v>
      </c>
      <c r="J596" s="461" t="s">
        <v>454</v>
      </c>
      <c r="K596" s="462"/>
    </row>
    <row r="597" spans="1:11" s="122" customFormat="1" ht="12" hidden="1" outlineLevel="1" x14ac:dyDescent="0.3">
      <c r="A597" s="450"/>
      <c r="B597" s="450"/>
      <c r="C597" s="450"/>
      <c r="D597" s="450"/>
      <c r="E597" s="450"/>
      <c r="F597" s="123" t="s">
        <v>455</v>
      </c>
      <c r="G597" s="123" t="s">
        <v>456</v>
      </c>
      <c r="H597" s="464"/>
      <c r="I597" s="450"/>
      <c r="J597" s="123" t="s">
        <v>455</v>
      </c>
      <c r="K597" s="124" t="s">
        <v>457</v>
      </c>
    </row>
    <row r="598" spans="1:11" s="131" customFormat="1" hidden="1" outlineLevel="1" x14ac:dyDescent="0.25">
      <c r="A598" s="125" t="s">
        <v>817</v>
      </c>
      <c r="B598" s="126" t="s">
        <v>21</v>
      </c>
      <c r="C598" s="127" t="s">
        <v>818</v>
      </c>
      <c r="D598" s="126" t="s">
        <v>51</v>
      </c>
      <c r="E598" s="128">
        <v>9.4</v>
      </c>
      <c r="F598" s="129">
        <v>30.64</v>
      </c>
      <c r="G598" s="130">
        <v>7.3536000000000001</v>
      </c>
      <c r="H598" s="128">
        <v>69.12</v>
      </c>
      <c r="I598" s="130">
        <v>1</v>
      </c>
      <c r="J598" s="128">
        <v>288.02</v>
      </c>
      <c r="K598" s="128">
        <v>69.12</v>
      </c>
    </row>
    <row r="599" spans="1:11" s="131" customFormat="1" hidden="1" outlineLevel="1" x14ac:dyDescent="0.25">
      <c r="A599" s="125" t="s">
        <v>819</v>
      </c>
      <c r="B599" s="126" t="s">
        <v>25</v>
      </c>
      <c r="C599" s="127" t="s">
        <v>53</v>
      </c>
      <c r="D599" s="126" t="s">
        <v>51</v>
      </c>
      <c r="E599" s="128">
        <v>12.56</v>
      </c>
      <c r="F599" s="129">
        <v>0.32</v>
      </c>
      <c r="G599" s="130">
        <v>7.6799999999999993E-2</v>
      </c>
      <c r="H599" s="128">
        <v>0.96</v>
      </c>
      <c r="I599" s="130">
        <v>1</v>
      </c>
      <c r="J599" s="128">
        <v>4.0199999999999996</v>
      </c>
      <c r="K599" s="128">
        <v>0.96</v>
      </c>
    </row>
    <row r="600" spans="1:11" s="138" customFormat="1" hidden="1" outlineLevel="1" x14ac:dyDescent="0.25">
      <c r="A600" s="132" t="s">
        <v>820</v>
      </c>
      <c r="B600" s="133" t="s">
        <v>492</v>
      </c>
      <c r="C600" s="134" t="s">
        <v>86</v>
      </c>
      <c r="D600" s="133" t="s">
        <v>56</v>
      </c>
      <c r="E600" s="135">
        <v>111.99</v>
      </c>
      <c r="F600" s="136">
        <v>0.16</v>
      </c>
      <c r="G600" s="137">
        <v>3.8399999999999997E-2</v>
      </c>
      <c r="H600" s="135">
        <v>4.3</v>
      </c>
      <c r="I600" s="137">
        <v>1</v>
      </c>
      <c r="J600" s="135">
        <v>17.920000000000002</v>
      </c>
      <c r="K600" s="135">
        <v>4.3</v>
      </c>
    </row>
    <row r="601" spans="1:11" s="138" customFormat="1" hidden="1" outlineLevel="1" x14ac:dyDescent="0.25">
      <c r="A601" s="132" t="s">
        <v>821</v>
      </c>
      <c r="B601" s="133" t="s">
        <v>822</v>
      </c>
      <c r="C601" s="134" t="s">
        <v>396</v>
      </c>
      <c r="D601" s="133" t="s">
        <v>56</v>
      </c>
      <c r="E601" s="135">
        <v>8.1</v>
      </c>
      <c r="F601" s="136">
        <v>4.9400000000000004</v>
      </c>
      <c r="G601" s="137">
        <v>1.1856</v>
      </c>
      <c r="H601" s="135">
        <v>9.6</v>
      </c>
      <c r="I601" s="137">
        <v>1</v>
      </c>
      <c r="J601" s="135">
        <v>40.01</v>
      </c>
      <c r="K601" s="135">
        <v>9.6</v>
      </c>
    </row>
    <row r="602" spans="1:11" s="138" customFormat="1" hidden="1" outlineLevel="1" x14ac:dyDescent="0.25">
      <c r="A602" s="132" t="s">
        <v>823</v>
      </c>
      <c r="B602" s="133" t="s">
        <v>495</v>
      </c>
      <c r="C602" s="134" t="s">
        <v>89</v>
      </c>
      <c r="D602" s="133" t="s">
        <v>56</v>
      </c>
      <c r="E602" s="135">
        <v>65.709999999999994</v>
      </c>
      <c r="F602" s="136">
        <v>0.16</v>
      </c>
      <c r="G602" s="137">
        <v>3.8399999999999997E-2</v>
      </c>
      <c r="H602" s="135">
        <v>2.52</v>
      </c>
      <c r="I602" s="137">
        <v>1</v>
      </c>
      <c r="J602" s="135">
        <v>10.51</v>
      </c>
      <c r="K602" s="135">
        <v>2.52</v>
      </c>
    </row>
    <row r="603" spans="1:11" s="145" customFormat="1" hidden="1" outlineLevel="1" x14ac:dyDescent="0.25">
      <c r="A603" s="139" t="s">
        <v>824</v>
      </c>
      <c r="B603" s="140" t="s">
        <v>825</v>
      </c>
      <c r="C603" s="141" t="s">
        <v>398</v>
      </c>
      <c r="D603" s="140" t="s">
        <v>130</v>
      </c>
      <c r="E603" s="142">
        <v>12430</v>
      </c>
      <c r="F603" s="143">
        <v>5.8E-4</v>
      </c>
      <c r="G603" s="144">
        <v>1.3899999999999999E-4</v>
      </c>
      <c r="H603" s="142">
        <v>1.73</v>
      </c>
      <c r="I603" s="144">
        <v>1</v>
      </c>
      <c r="J603" s="142">
        <v>7.21</v>
      </c>
      <c r="K603" s="142">
        <v>1.73</v>
      </c>
    </row>
    <row r="604" spans="1:11" s="145" customFormat="1" hidden="1" outlineLevel="1" x14ac:dyDescent="0.25">
      <c r="A604" s="139" t="s">
        <v>826</v>
      </c>
      <c r="B604" s="140" t="s">
        <v>722</v>
      </c>
      <c r="C604" s="141" t="s">
        <v>302</v>
      </c>
      <c r="D604" s="140" t="s">
        <v>156</v>
      </c>
      <c r="E604" s="142">
        <v>28.6</v>
      </c>
      <c r="F604" s="143">
        <v>0.1</v>
      </c>
      <c r="G604" s="144">
        <v>2.4E-2</v>
      </c>
      <c r="H604" s="142">
        <v>0.69</v>
      </c>
      <c r="I604" s="144">
        <v>1</v>
      </c>
      <c r="J604" s="142">
        <v>2.86</v>
      </c>
      <c r="K604" s="142">
        <v>0.69</v>
      </c>
    </row>
    <row r="605" spans="1:11" s="145" customFormat="1" hidden="1" outlineLevel="1" x14ac:dyDescent="0.25">
      <c r="A605" s="139" t="s">
        <v>827</v>
      </c>
      <c r="B605" s="140" t="s">
        <v>828</v>
      </c>
      <c r="C605" s="141" t="s">
        <v>401</v>
      </c>
      <c r="D605" s="140" t="s">
        <v>156</v>
      </c>
      <c r="E605" s="142">
        <v>10.57</v>
      </c>
      <c r="F605" s="143">
        <v>3</v>
      </c>
      <c r="G605" s="144">
        <v>0.72</v>
      </c>
      <c r="H605" s="142">
        <v>7.61</v>
      </c>
      <c r="I605" s="144">
        <v>1</v>
      </c>
      <c r="J605" s="142">
        <v>31.71</v>
      </c>
      <c r="K605" s="142">
        <v>7.61</v>
      </c>
    </row>
    <row r="606" spans="1:11" s="145" customFormat="1" hidden="1" outlineLevel="1" x14ac:dyDescent="0.25">
      <c r="A606" s="139" t="s">
        <v>829</v>
      </c>
      <c r="B606" s="140" t="s">
        <v>830</v>
      </c>
      <c r="C606" s="141" t="s">
        <v>403</v>
      </c>
      <c r="D606" s="140" t="s">
        <v>156</v>
      </c>
      <c r="E606" s="142">
        <v>47.57</v>
      </c>
      <c r="F606" s="143">
        <v>0.55000000000000004</v>
      </c>
      <c r="G606" s="144">
        <v>0.13200000000000001</v>
      </c>
      <c r="H606" s="142">
        <v>6.28</v>
      </c>
      <c r="I606" s="144">
        <v>1</v>
      </c>
      <c r="J606" s="142">
        <v>26.16</v>
      </c>
      <c r="K606" s="142">
        <v>6.28</v>
      </c>
    </row>
    <row r="607" spans="1:11" s="122" customFormat="1" ht="12" collapsed="1" x14ac:dyDescent="0.3">
      <c r="A607" s="146"/>
      <c r="B607" s="147"/>
      <c r="C607" s="148" t="s">
        <v>709</v>
      </c>
      <c r="D607" s="147"/>
      <c r="E607" s="149">
        <v>277.44</v>
      </c>
      <c r="F607" s="149"/>
      <c r="G607" s="150">
        <v>67</v>
      </c>
      <c r="H607" s="150"/>
      <c r="I607" s="150"/>
      <c r="J607" s="149"/>
      <c r="K607" s="150"/>
    </row>
    <row r="608" spans="1:11" s="122" customFormat="1" ht="12" x14ac:dyDescent="0.3">
      <c r="A608" s="146"/>
      <c r="B608" s="147"/>
      <c r="C608" s="148" t="s">
        <v>533</v>
      </c>
      <c r="D608" s="147"/>
      <c r="E608" s="149">
        <v>189.83</v>
      </c>
      <c r="F608" s="149"/>
      <c r="G608" s="150">
        <v>46</v>
      </c>
      <c r="H608" s="150"/>
      <c r="I608" s="150"/>
      <c r="J608" s="149"/>
      <c r="K608" s="150"/>
    </row>
    <row r="609" spans="1:11" s="122" customFormat="1" ht="12" x14ac:dyDescent="0.3">
      <c r="A609" s="146"/>
      <c r="B609" s="147"/>
      <c r="C609" s="148" t="s">
        <v>473</v>
      </c>
      <c r="D609" s="147"/>
      <c r="E609" s="149"/>
      <c r="F609" s="149"/>
      <c r="G609" s="150">
        <v>216</v>
      </c>
      <c r="H609" s="150"/>
      <c r="I609" s="150"/>
      <c r="J609" s="149"/>
      <c r="K609" s="150"/>
    </row>
    <row r="610" spans="1:11" s="57" customFormat="1" ht="79.2" x14ac:dyDescent="0.2">
      <c r="A610" s="52" t="s">
        <v>831</v>
      </c>
      <c r="B610" s="54" t="s">
        <v>832</v>
      </c>
      <c r="C610" s="89" t="s">
        <v>405</v>
      </c>
      <c r="D610" s="90">
        <v>2.4E-2</v>
      </c>
      <c r="E610" s="91">
        <v>3708.36</v>
      </c>
      <c r="F610" s="91" t="s">
        <v>475</v>
      </c>
      <c r="G610" s="92">
        <v>89</v>
      </c>
      <c r="H610" s="92" t="s">
        <v>475</v>
      </c>
      <c r="I610" s="93" t="s">
        <v>475</v>
      </c>
      <c r="J610" s="91" t="s">
        <v>475</v>
      </c>
      <c r="K610" s="93" t="s">
        <v>475</v>
      </c>
    </row>
    <row r="611" spans="1:11" s="57" customFormat="1" ht="13.8" thickBot="1" x14ac:dyDescent="0.3">
      <c r="A611" s="94"/>
      <c r="B611" s="95"/>
      <c r="C611" s="96"/>
      <c r="D611" s="97" t="s">
        <v>313</v>
      </c>
      <c r="E611" s="98" t="s">
        <v>475</v>
      </c>
      <c r="F611" s="98" t="s">
        <v>475</v>
      </c>
      <c r="G611" s="99"/>
      <c r="H611" s="99"/>
      <c r="I611" s="99" t="s">
        <v>475</v>
      </c>
      <c r="J611" s="98" t="s">
        <v>475</v>
      </c>
      <c r="K611" s="99" t="s">
        <v>475</v>
      </c>
    </row>
    <row r="612" spans="1:11" s="57" customFormat="1" ht="18" hidden="1" outlineLevel="1" x14ac:dyDescent="0.3">
      <c r="A612" s="100"/>
      <c r="B612" s="101"/>
      <c r="C612" s="102" t="s">
        <v>437</v>
      </c>
      <c r="D612" s="103" t="s">
        <v>438</v>
      </c>
      <c r="E612" s="103" t="s">
        <v>439</v>
      </c>
      <c r="F612" s="103" t="s">
        <v>440</v>
      </c>
      <c r="G612" s="103" t="s">
        <v>441</v>
      </c>
      <c r="H612" s="103" t="s">
        <v>442</v>
      </c>
      <c r="I612" s="458" t="s">
        <v>443</v>
      </c>
      <c r="J612" s="459"/>
      <c r="K612" s="460"/>
    </row>
    <row r="613" spans="1:11" s="57" customFormat="1" ht="13.8" hidden="1" outlineLevel="1" thickBot="1" x14ac:dyDescent="0.35">
      <c r="A613" s="104"/>
      <c r="B613" s="101"/>
      <c r="C613" s="105" t="s">
        <v>476</v>
      </c>
      <c r="D613" s="106">
        <v>3708.36</v>
      </c>
      <c r="E613" s="107">
        <v>1</v>
      </c>
      <c r="F613" s="108">
        <v>3708.36</v>
      </c>
      <c r="G613" s="109">
        <v>1</v>
      </c>
      <c r="H613" s="108">
        <v>3708.36</v>
      </c>
      <c r="I613" s="108"/>
      <c r="J613" s="108"/>
      <c r="K613" s="108">
        <v>89</v>
      </c>
    </row>
    <row r="614" spans="1:11" s="37" customFormat="1" ht="13.8" collapsed="1" thickTop="1" x14ac:dyDescent="0.3">
      <c r="A614" s="158"/>
      <c r="B614" s="465"/>
      <c r="C614" s="467" t="s">
        <v>833</v>
      </c>
      <c r="D614" s="159" t="s">
        <v>6</v>
      </c>
      <c r="E614" s="160"/>
      <c r="F614" s="160"/>
      <c r="G614" s="161">
        <v>16035</v>
      </c>
      <c r="H614" s="161">
        <v>498</v>
      </c>
      <c r="I614" s="162">
        <v>549</v>
      </c>
      <c r="J614" s="160"/>
      <c r="K614" s="162">
        <v>57</v>
      </c>
    </row>
    <row r="615" spans="1:11" s="37" customFormat="1" x14ac:dyDescent="0.3">
      <c r="A615" s="163"/>
      <c r="B615" s="466"/>
      <c r="C615" s="468"/>
      <c r="D615" s="164" t="s">
        <v>6</v>
      </c>
      <c r="E615" s="165"/>
      <c r="F615" s="165"/>
      <c r="G615" s="166"/>
      <c r="H615" s="166"/>
      <c r="I615" s="166">
        <v>59</v>
      </c>
      <c r="J615" s="165"/>
      <c r="K615" s="166">
        <v>5</v>
      </c>
    </row>
    <row r="616" spans="1:11" s="37" customFormat="1" x14ac:dyDescent="0.3">
      <c r="A616" s="167"/>
      <c r="B616" s="168"/>
      <c r="C616" s="169"/>
      <c r="D616" s="170"/>
      <c r="E616" s="171"/>
      <c r="F616" s="171"/>
      <c r="G616" s="172"/>
      <c r="H616" s="172"/>
      <c r="I616" s="172"/>
      <c r="J616" s="172"/>
      <c r="K616" s="173"/>
    </row>
    <row r="617" spans="1:11" s="37" customFormat="1" x14ac:dyDescent="0.3">
      <c r="A617" s="174"/>
      <c r="B617" s="175"/>
      <c r="C617" s="176" t="s">
        <v>834</v>
      </c>
      <c r="D617" s="177" t="s">
        <v>6</v>
      </c>
      <c r="E617" s="178"/>
      <c r="F617" s="178"/>
      <c r="G617" s="179">
        <v>16881</v>
      </c>
      <c r="H617" s="179"/>
      <c r="I617" s="179"/>
      <c r="J617" s="178"/>
      <c r="K617" s="179"/>
    </row>
    <row r="618" spans="1:11" s="37" customFormat="1" x14ac:dyDescent="0.3">
      <c r="A618" s="174"/>
      <c r="B618" s="175"/>
      <c r="C618" s="176" t="s">
        <v>507</v>
      </c>
      <c r="D618" s="177" t="s">
        <v>51</v>
      </c>
      <c r="E618" s="178"/>
      <c r="F618" s="178"/>
      <c r="G618" s="179"/>
      <c r="H618" s="179"/>
      <c r="I618" s="179"/>
      <c r="J618" s="178"/>
      <c r="K618" s="179">
        <v>64</v>
      </c>
    </row>
    <row r="619" spans="1:11" s="37" customFormat="1" ht="13.8" thickBot="1" x14ac:dyDescent="0.35">
      <c r="A619" s="174"/>
      <c r="B619" s="175"/>
      <c r="C619" s="176" t="s">
        <v>508</v>
      </c>
      <c r="D619" s="177" t="s">
        <v>6</v>
      </c>
      <c r="E619" s="178"/>
      <c r="F619" s="178"/>
      <c r="G619" s="179"/>
      <c r="H619" s="179">
        <v>584</v>
      </c>
      <c r="I619" s="179"/>
      <c r="J619" s="178"/>
      <c r="K619" s="179"/>
    </row>
    <row r="620" spans="1:11" s="37" customFormat="1" ht="13.8" thickTop="1" x14ac:dyDescent="0.3">
      <c r="A620" s="158"/>
      <c r="B620" s="465"/>
      <c r="C620" s="467" t="s">
        <v>835</v>
      </c>
      <c r="D620" s="159" t="s">
        <v>6</v>
      </c>
      <c r="E620" s="160"/>
      <c r="F620" s="160"/>
      <c r="G620" s="161">
        <v>122120</v>
      </c>
      <c r="H620" s="161">
        <v>3207</v>
      </c>
      <c r="I620" s="162">
        <v>3032</v>
      </c>
      <c r="J620" s="160"/>
      <c r="K620" s="162">
        <v>378</v>
      </c>
    </row>
    <row r="621" spans="1:11" s="37" customFormat="1" x14ac:dyDescent="0.3">
      <c r="A621" s="163"/>
      <c r="B621" s="466"/>
      <c r="C621" s="468"/>
      <c r="D621" s="164" t="s">
        <v>6</v>
      </c>
      <c r="E621" s="165"/>
      <c r="F621" s="165"/>
      <c r="G621" s="166"/>
      <c r="H621" s="166"/>
      <c r="I621" s="166">
        <v>259</v>
      </c>
      <c r="J621" s="165"/>
      <c r="K621" s="166">
        <v>20</v>
      </c>
    </row>
    <row r="622" spans="1:11" s="37" customFormat="1" x14ac:dyDescent="0.3">
      <c r="A622" s="167"/>
      <c r="B622" s="168"/>
      <c r="C622" s="169"/>
      <c r="D622" s="170"/>
      <c r="E622" s="171"/>
      <c r="F622" s="171"/>
      <c r="G622" s="172"/>
      <c r="H622" s="172"/>
      <c r="I622" s="172"/>
      <c r="J622" s="172"/>
      <c r="K622" s="173"/>
    </row>
    <row r="623" spans="1:11" s="37" customFormat="1" x14ac:dyDescent="0.3">
      <c r="A623" s="174"/>
      <c r="B623" s="469" t="s">
        <v>836</v>
      </c>
      <c r="C623" s="470"/>
      <c r="D623" s="177" t="s">
        <v>6</v>
      </c>
      <c r="E623" s="178"/>
      <c r="F623" s="178"/>
      <c r="G623" s="179">
        <v>5131</v>
      </c>
      <c r="H623" s="179"/>
      <c r="I623" s="179"/>
      <c r="J623" s="178"/>
      <c r="K623" s="179"/>
    </row>
    <row r="624" spans="1:11" s="37" customFormat="1" x14ac:dyDescent="0.3">
      <c r="A624" s="174"/>
      <c r="B624" s="469" t="s">
        <v>837</v>
      </c>
      <c r="C624" s="470"/>
      <c r="D624" s="177" t="s">
        <v>6</v>
      </c>
      <c r="E624" s="178"/>
      <c r="F624" s="178"/>
      <c r="G624" s="179"/>
      <c r="H624" s="179">
        <v>159</v>
      </c>
      <c r="I624" s="179"/>
      <c r="J624" s="178"/>
      <c r="K624" s="179"/>
    </row>
    <row r="625" spans="1:11" s="37" customFormat="1" x14ac:dyDescent="0.3">
      <c r="A625" s="174"/>
      <c r="B625" s="469" t="s">
        <v>838</v>
      </c>
      <c r="C625" s="470"/>
      <c r="D625" s="177" t="s">
        <v>6</v>
      </c>
      <c r="E625" s="178"/>
      <c r="F625" s="178"/>
      <c r="G625" s="179">
        <v>4797</v>
      </c>
      <c r="H625" s="179"/>
      <c r="I625" s="179"/>
      <c r="J625" s="178"/>
      <c r="K625" s="179"/>
    </row>
    <row r="626" spans="1:11" s="37" customFormat="1" x14ac:dyDescent="0.3">
      <c r="A626" s="174"/>
      <c r="B626" s="175"/>
      <c r="C626" s="176" t="s">
        <v>839</v>
      </c>
      <c r="D626" s="177" t="s">
        <v>6</v>
      </c>
      <c r="E626" s="178"/>
      <c r="F626" s="178"/>
      <c r="G626" s="179">
        <v>152</v>
      </c>
      <c r="H626" s="179"/>
      <c r="I626" s="179"/>
      <c r="J626" s="178"/>
      <c r="K626" s="179"/>
    </row>
    <row r="627" spans="1:11" s="37" customFormat="1" x14ac:dyDescent="0.3">
      <c r="A627" s="174"/>
      <c r="B627" s="175"/>
      <c r="C627" s="176" t="s">
        <v>840</v>
      </c>
      <c r="D627" s="177" t="s">
        <v>51</v>
      </c>
      <c r="E627" s="178"/>
      <c r="F627" s="178"/>
      <c r="G627" s="179"/>
      <c r="H627" s="179"/>
      <c r="I627" s="179"/>
      <c r="J627" s="178"/>
      <c r="K627" s="179">
        <v>1</v>
      </c>
    </row>
    <row r="628" spans="1:11" s="37" customFormat="1" x14ac:dyDescent="0.3">
      <c r="A628" s="174"/>
      <c r="B628" s="175"/>
      <c r="C628" s="176" t="s">
        <v>841</v>
      </c>
      <c r="D628" s="177" t="s">
        <v>6</v>
      </c>
      <c r="E628" s="178"/>
      <c r="F628" s="178"/>
      <c r="G628" s="179"/>
      <c r="H628" s="179">
        <v>8</v>
      </c>
      <c r="I628" s="179"/>
      <c r="J628" s="178"/>
      <c r="K628" s="179"/>
    </row>
    <row r="629" spans="1:11" s="37" customFormat="1" x14ac:dyDescent="0.3">
      <c r="A629" s="174"/>
      <c r="B629" s="175"/>
      <c r="C629" s="176" t="s">
        <v>842</v>
      </c>
      <c r="D629" s="177" t="s">
        <v>6</v>
      </c>
      <c r="E629" s="178"/>
      <c r="F629" s="178"/>
      <c r="G629" s="179">
        <v>104</v>
      </c>
      <c r="H629" s="179"/>
      <c r="I629" s="179"/>
      <c r="J629" s="178"/>
      <c r="K629" s="179"/>
    </row>
    <row r="630" spans="1:11" s="37" customFormat="1" x14ac:dyDescent="0.3">
      <c r="A630" s="174"/>
      <c r="B630" s="469" t="s">
        <v>843</v>
      </c>
      <c r="C630" s="470"/>
      <c r="D630" s="177" t="s">
        <v>6</v>
      </c>
      <c r="E630" s="178"/>
      <c r="F630" s="178"/>
      <c r="G630" s="179">
        <v>5386</v>
      </c>
      <c r="H630" s="179"/>
      <c r="I630" s="179"/>
      <c r="J630" s="178"/>
      <c r="K630" s="179"/>
    </row>
    <row r="631" spans="1:11" s="37" customFormat="1" x14ac:dyDescent="0.3">
      <c r="A631" s="174"/>
      <c r="B631" s="175"/>
      <c r="C631" s="176" t="s">
        <v>507</v>
      </c>
      <c r="D631" s="177" t="s">
        <v>51</v>
      </c>
      <c r="E631" s="178"/>
      <c r="F631" s="178"/>
      <c r="G631" s="179"/>
      <c r="H631" s="179"/>
      <c r="I631" s="179"/>
      <c r="J631" s="178"/>
      <c r="K631" s="179">
        <v>17</v>
      </c>
    </row>
    <row r="632" spans="1:11" s="37" customFormat="1" x14ac:dyDescent="0.3">
      <c r="A632" s="174"/>
      <c r="B632" s="175"/>
      <c r="C632" s="176" t="s">
        <v>508</v>
      </c>
      <c r="D632" s="177" t="s">
        <v>6</v>
      </c>
      <c r="E632" s="178"/>
      <c r="F632" s="178"/>
      <c r="G632" s="179"/>
      <c r="H632" s="179">
        <v>167</v>
      </c>
      <c r="I632" s="179"/>
      <c r="J632" s="178"/>
      <c r="K632" s="179"/>
    </row>
    <row r="633" spans="1:11" s="37" customFormat="1" x14ac:dyDescent="0.3">
      <c r="A633" s="174"/>
      <c r="B633" s="469" t="s">
        <v>844</v>
      </c>
      <c r="C633" s="470"/>
      <c r="D633" s="177" t="s">
        <v>6</v>
      </c>
      <c r="E633" s="178"/>
      <c r="F633" s="178"/>
      <c r="G633" s="179">
        <v>116738</v>
      </c>
      <c r="H633" s="179"/>
      <c r="I633" s="179"/>
      <c r="J633" s="178"/>
      <c r="K633" s="179"/>
    </row>
    <row r="634" spans="1:11" s="37" customFormat="1" x14ac:dyDescent="0.3">
      <c r="A634" s="174"/>
      <c r="B634" s="469" t="s">
        <v>837</v>
      </c>
      <c r="C634" s="470"/>
      <c r="D634" s="177" t="s">
        <v>6</v>
      </c>
      <c r="E634" s="178"/>
      <c r="F634" s="178"/>
      <c r="G634" s="179"/>
      <c r="H634" s="179">
        <v>3185</v>
      </c>
      <c r="I634" s="179"/>
      <c r="J634" s="178"/>
      <c r="K634" s="179"/>
    </row>
    <row r="635" spans="1:11" s="37" customFormat="1" x14ac:dyDescent="0.3">
      <c r="A635" s="174"/>
      <c r="B635" s="469" t="s">
        <v>838</v>
      </c>
      <c r="C635" s="470"/>
      <c r="D635" s="177" t="s">
        <v>6</v>
      </c>
      <c r="E635" s="178"/>
      <c r="F635" s="178"/>
      <c r="G635" s="179">
        <v>75990</v>
      </c>
      <c r="H635" s="179"/>
      <c r="I635" s="179"/>
      <c r="J635" s="178"/>
      <c r="K635" s="179"/>
    </row>
    <row r="636" spans="1:11" s="37" customFormat="1" x14ac:dyDescent="0.3">
      <c r="A636" s="174"/>
      <c r="B636" s="175"/>
      <c r="C636" s="176" t="s">
        <v>839</v>
      </c>
      <c r="D636" s="177" t="s">
        <v>6</v>
      </c>
      <c r="E636" s="178"/>
      <c r="F636" s="178"/>
      <c r="G636" s="179">
        <v>4156</v>
      </c>
      <c r="H636" s="179"/>
      <c r="I636" s="179"/>
      <c r="J636" s="178"/>
      <c r="K636" s="179"/>
    </row>
    <row r="637" spans="1:11" s="37" customFormat="1" x14ac:dyDescent="0.3">
      <c r="A637" s="174"/>
      <c r="B637" s="175"/>
      <c r="C637" s="176" t="s">
        <v>840</v>
      </c>
      <c r="D637" s="177" t="s">
        <v>51</v>
      </c>
      <c r="E637" s="178"/>
      <c r="F637" s="178"/>
      <c r="G637" s="179"/>
      <c r="H637" s="179"/>
      <c r="I637" s="179"/>
      <c r="J637" s="178"/>
      <c r="K637" s="179">
        <v>20</v>
      </c>
    </row>
    <row r="638" spans="1:11" s="37" customFormat="1" x14ac:dyDescent="0.3">
      <c r="A638" s="174"/>
      <c r="B638" s="175"/>
      <c r="C638" s="176" t="s">
        <v>841</v>
      </c>
      <c r="D638" s="177" t="s">
        <v>6</v>
      </c>
      <c r="E638" s="178"/>
      <c r="F638" s="178"/>
      <c r="G638" s="179"/>
      <c r="H638" s="179">
        <v>212</v>
      </c>
      <c r="I638" s="179"/>
      <c r="J638" s="178"/>
      <c r="K638" s="179"/>
    </row>
    <row r="639" spans="1:11" s="37" customFormat="1" x14ac:dyDescent="0.3">
      <c r="A639" s="174"/>
      <c r="B639" s="175"/>
      <c r="C639" s="176" t="s">
        <v>842</v>
      </c>
      <c r="D639" s="177" t="s">
        <v>6</v>
      </c>
      <c r="E639" s="178"/>
      <c r="F639" s="178"/>
      <c r="G639" s="179">
        <v>2762</v>
      </c>
      <c r="H639" s="179"/>
      <c r="I639" s="179"/>
      <c r="J639" s="178"/>
      <c r="K639" s="179"/>
    </row>
    <row r="640" spans="1:11" s="37" customFormat="1" x14ac:dyDescent="0.3">
      <c r="A640" s="174"/>
      <c r="B640" s="469" t="s">
        <v>845</v>
      </c>
      <c r="C640" s="470"/>
      <c r="D640" s="177" t="s">
        <v>6</v>
      </c>
      <c r="E640" s="178"/>
      <c r="F640" s="178"/>
      <c r="G640" s="179">
        <v>123656</v>
      </c>
      <c r="H640" s="179"/>
      <c r="I640" s="179"/>
      <c r="J640" s="178"/>
      <c r="K640" s="179"/>
    </row>
    <row r="641" spans="1:11" s="37" customFormat="1" x14ac:dyDescent="0.3">
      <c r="A641" s="174"/>
      <c r="B641" s="175"/>
      <c r="C641" s="176" t="s">
        <v>507</v>
      </c>
      <c r="D641" s="177" t="s">
        <v>51</v>
      </c>
      <c r="E641" s="178"/>
      <c r="F641" s="178"/>
      <c r="G641" s="179"/>
      <c r="H641" s="179"/>
      <c r="I641" s="179"/>
      <c r="J641" s="178"/>
      <c r="K641" s="179">
        <v>388</v>
      </c>
    </row>
    <row r="642" spans="1:11" s="37" customFormat="1" x14ac:dyDescent="0.3">
      <c r="A642" s="174"/>
      <c r="B642" s="175"/>
      <c r="C642" s="176" t="s">
        <v>508</v>
      </c>
      <c r="D642" s="177" t="s">
        <v>6</v>
      </c>
      <c r="E642" s="178"/>
      <c r="F642" s="178"/>
      <c r="G642" s="179"/>
      <c r="H642" s="179">
        <v>3397</v>
      </c>
      <c r="I642" s="179"/>
      <c r="J642" s="178"/>
      <c r="K642" s="179"/>
    </row>
    <row r="643" spans="1:11" s="37" customFormat="1" x14ac:dyDescent="0.3">
      <c r="A643" s="174"/>
      <c r="B643" s="469" t="s">
        <v>846</v>
      </c>
      <c r="C643" s="470"/>
      <c r="D643" s="177" t="s">
        <v>6</v>
      </c>
      <c r="E643" s="178"/>
      <c r="F643" s="178"/>
      <c r="G643" s="179">
        <v>252</v>
      </c>
      <c r="H643" s="179"/>
      <c r="I643" s="179"/>
      <c r="J643" s="178"/>
      <c r="K643" s="179"/>
    </row>
    <row r="644" spans="1:11" s="37" customFormat="1" x14ac:dyDescent="0.3">
      <c r="A644" s="174"/>
      <c r="B644" s="469" t="s">
        <v>837</v>
      </c>
      <c r="C644" s="470"/>
      <c r="D644" s="177" t="s">
        <v>6</v>
      </c>
      <c r="E644" s="178"/>
      <c r="F644" s="178"/>
      <c r="G644" s="179"/>
      <c r="H644" s="179">
        <v>121</v>
      </c>
      <c r="I644" s="179"/>
      <c r="J644" s="178"/>
      <c r="K644" s="179"/>
    </row>
    <row r="645" spans="1:11" s="37" customFormat="1" x14ac:dyDescent="0.3">
      <c r="A645" s="174"/>
      <c r="B645" s="175"/>
      <c r="C645" s="176" t="s">
        <v>839</v>
      </c>
      <c r="D645" s="177" t="s">
        <v>6</v>
      </c>
      <c r="E645" s="178"/>
      <c r="F645" s="178"/>
      <c r="G645" s="179">
        <v>109</v>
      </c>
      <c r="H645" s="179"/>
      <c r="I645" s="179"/>
      <c r="J645" s="178"/>
      <c r="K645" s="179"/>
    </row>
    <row r="646" spans="1:11" s="37" customFormat="1" x14ac:dyDescent="0.3">
      <c r="A646" s="174"/>
      <c r="B646" s="175"/>
      <c r="C646" s="176" t="s">
        <v>840</v>
      </c>
      <c r="D646" s="177" t="s">
        <v>51</v>
      </c>
      <c r="E646" s="178"/>
      <c r="F646" s="178"/>
      <c r="G646" s="179"/>
      <c r="H646" s="179"/>
      <c r="I646" s="179"/>
      <c r="J646" s="178"/>
      <c r="K646" s="179">
        <v>1</v>
      </c>
    </row>
    <row r="647" spans="1:11" s="37" customFormat="1" x14ac:dyDescent="0.3">
      <c r="A647" s="174"/>
      <c r="B647" s="175"/>
      <c r="C647" s="176" t="s">
        <v>841</v>
      </c>
      <c r="D647" s="177" t="s">
        <v>6</v>
      </c>
      <c r="E647" s="178"/>
      <c r="F647" s="178"/>
      <c r="G647" s="179"/>
      <c r="H647" s="179">
        <v>6</v>
      </c>
      <c r="I647" s="179"/>
      <c r="J647" s="178"/>
      <c r="K647" s="179"/>
    </row>
    <row r="648" spans="1:11" s="37" customFormat="1" x14ac:dyDescent="0.3">
      <c r="A648" s="174"/>
      <c r="B648" s="175"/>
      <c r="C648" s="176" t="s">
        <v>842</v>
      </c>
      <c r="D648" s="177" t="s">
        <v>6</v>
      </c>
      <c r="E648" s="178"/>
      <c r="F648" s="178"/>
      <c r="G648" s="179">
        <v>103</v>
      </c>
      <c r="H648" s="179"/>
      <c r="I648" s="179"/>
      <c r="J648" s="178"/>
      <c r="K648" s="179"/>
    </row>
    <row r="649" spans="1:11" s="37" customFormat="1" x14ac:dyDescent="0.3">
      <c r="A649" s="174"/>
      <c r="B649" s="469" t="s">
        <v>847</v>
      </c>
      <c r="C649" s="470"/>
      <c r="D649" s="177" t="s">
        <v>6</v>
      </c>
      <c r="E649" s="178"/>
      <c r="F649" s="178"/>
      <c r="G649" s="179">
        <v>464</v>
      </c>
      <c r="H649" s="179"/>
      <c r="I649" s="179"/>
      <c r="J649" s="178"/>
      <c r="K649" s="179"/>
    </row>
    <row r="650" spans="1:11" s="37" customFormat="1" x14ac:dyDescent="0.3">
      <c r="A650" s="174"/>
      <c r="B650" s="175"/>
      <c r="C650" s="176" t="s">
        <v>507</v>
      </c>
      <c r="D650" s="177" t="s">
        <v>51</v>
      </c>
      <c r="E650" s="178"/>
      <c r="F650" s="178"/>
      <c r="G650" s="179"/>
      <c r="H650" s="179"/>
      <c r="I650" s="179"/>
      <c r="J650" s="178"/>
      <c r="K650" s="179">
        <v>14</v>
      </c>
    </row>
    <row r="651" spans="1:11" s="37" customFormat="1" x14ac:dyDescent="0.3">
      <c r="A651" s="174"/>
      <c r="B651" s="175"/>
      <c r="C651" s="176" t="s">
        <v>508</v>
      </c>
      <c r="D651" s="177" t="s">
        <v>6</v>
      </c>
      <c r="E651" s="178"/>
      <c r="F651" s="178"/>
      <c r="G651" s="179"/>
      <c r="H651" s="179">
        <v>127</v>
      </c>
      <c r="I651" s="179"/>
      <c r="J651" s="178"/>
      <c r="K651" s="179"/>
    </row>
    <row r="652" spans="1:11" s="37" customFormat="1" x14ac:dyDescent="0.3">
      <c r="A652" s="174"/>
      <c r="B652" s="175"/>
      <c r="C652" s="176" t="s">
        <v>848</v>
      </c>
      <c r="D652" s="177" t="s">
        <v>6</v>
      </c>
      <c r="E652" s="178"/>
      <c r="F652" s="178"/>
      <c r="G652" s="179">
        <v>129506</v>
      </c>
      <c r="H652" s="179"/>
      <c r="I652" s="179"/>
      <c r="J652" s="178"/>
      <c r="K652" s="179"/>
    </row>
    <row r="653" spans="1:11" s="37" customFormat="1" x14ac:dyDescent="0.3">
      <c r="A653" s="174"/>
      <c r="B653" s="175"/>
      <c r="C653" s="176" t="s">
        <v>507</v>
      </c>
      <c r="D653" s="177" t="s">
        <v>51</v>
      </c>
      <c r="E653" s="178"/>
      <c r="F653" s="178"/>
      <c r="G653" s="179"/>
      <c r="H653" s="179"/>
      <c r="I653" s="179"/>
      <c r="J653" s="178"/>
      <c r="K653" s="179">
        <v>419</v>
      </c>
    </row>
    <row r="654" spans="1:11" s="37" customFormat="1" x14ac:dyDescent="0.3">
      <c r="A654" s="174"/>
      <c r="B654" s="175"/>
      <c r="C654" s="176" t="s">
        <v>508</v>
      </c>
      <c r="D654" s="177" t="s">
        <v>6</v>
      </c>
      <c r="E654" s="178"/>
      <c r="F654" s="178"/>
      <c r="G654" s="179"/>
      <c r="H654" s="179">
        <v>3691</v>
      </c>
      <c r="I654" s="179"/>
      <c r="J654" s="178"/>
      <c r="K654" s="179"/>
    </row>
    <row r="655" spans="1:11" s="37" customFormat="1" x14ac:dyDescent="0.3">
      <c r="A655" s="349"/>
      <c r="B655" s="349"/>
      <c r="C655" s="349"/>
      <c r="D655" s="349"/>
      <c r="E655" s="349"/>
      <c r="F655" s="349"/>
      <c r="G655" s="349"/>
      <c r="H655" s="349"/>
      <c r="I655" s="349"/>
      <c r="J655" s="349"/>
      <c r="K655" s="349"/>
    </row>
    <row r="656" spans="1:11" s="37" customFormat="1" x14ac:dyDescent="0.3">
      <c r="A656" s="180"/>
      <c r="B656" s="350" t="s">
        <v>34</v>
      </c>
      <c r="C656" s="350"/>
      <c r="D656" s="350"/>
      <c r="E656" s="350" t="s">
        <v>35</v>
      </c>
      <c r="F656" s="350"/>
      <c r="G656" s="350"/>
      <c r="H656" s="350"/>
      <c r="I656" s="350"/>
      <c r="J656" s="350"/>
      <c r="K656" s="350"/>
    </row>
  </sheetData>
  <mergeCells count="301">
    <mergeCell ref="B656:D656"/>
    <mergeCell ref="E656:K656"/>
    <mergeCell ref="B635:C635"/>
    <mergeCell ref="B640:C640"/>
    <mergeCell ref="B643:C643"/>
    <mergeCell ref="B644:C644"/>
    <mergeCell ref="B649:C649"/>
    <mergeCell ref="A655:K655"/>
    <mergeCell ref="B623:C623"/>
    <mergeCell ref="B624:C624"/>
    <mergeCell ref="B625:C625"/>
    <mergeCell ref="B630:C630"/>
    <mergeCell ref="B633:C633"/>
    <mergeCell ref="B634:C634"/>
    <mergeCell ref="J596:K596"/>
    <mergeCell ref="I612:K612"/>
    <mergeCell ref="B614:B615"/>
    <mergeCell ref="C614:C615"/>
    <mergeCell ref="B620:B621"/>
    <mergeCell ref="C620:C621"/>
    <mergeCell ref="I585:K585"/>
    <mergeCell ref="I589:K589"/>
    <mergeCell ref="A596:A597"/>
    <mergeCell ref="B596:B597"/>
    <mergeCell ref="C596:C597"/>
    <mergeCell ref="D596:D597"/>
    <mergeCell ref="E596:E597"/>
    <mergeCell ref="F596:G596"/>
    <mergeCell ref="H596:H597"/>
    <mergeCell ref="I596:I597"/>
    <mergeCell ref="I566:K566"/>
    <mergeCell ref="A573:A574"/>
    <mergeCell ref="B573:B574"/>
    <mergeCell ref="C573:C574"/>
    <mergeCell ref="D573:D574"/>
    <mergeCell ref="E573:E574"/>
    <mergeCell ref="F573:G573"/>
    <mergeCell ref="H573:H574"/>
    <mergeCell ref="I573:I574"/>
    <mergeCell ref="J573:K573"/>
    <mergeCell ref="I543:I544"/>
    <mergeCell ref="J543:K543"/>
    <mergeCell ref="I558:K558"/>
    <mergeCell ref="I562:K562"/>
    <mergeCell ref="H511:H512"/>
    <mergeCell ref="I511:I512"/>
    <mergeCell ref="J511:K511"/>
    <mergeCell ref="I533:K533"/>
    <mergeCell ref="I537:K537"/>
    <mergeCell ref="I493:K493"/>
    <mergeCell ref="A496:A497"/>
    <mergeCell ref="B496:B497"/>
    <mergeCell ref="C496:C497"/>
    <mergeCell ref="D496:D497"/>
    <mergeCell ref="E496:E497"/>
    <mergeCell ref="F496:G496"/>
    <mergeCell ref="A543:A544"/>
    <mergeCell ref="B543:B544"/>
    <mergeCell ref="C543:C544"/>
    <mergeCell ref="D543:D544"/>
    <mergeCell ref="E543:E544"/>
    <mergeCell ref="H496:H497"/>
    <mergeCell ref="I496:I497"/>
    <mergeCell ref="J496:K496"/>
    <mergeCell ref="I504:K504"/>
    <mergeCell ref="A511:A512"/>
    <mergeCell ref="B511:B512"/>
    <mergeCell ref="C511:C512"/>
    <mergeCell ref="D511:D512"/>
    <mergeCell ref="E511:E512"/>
    <mergeCell ref="F511:G511"/>
    <mergeCell ref="F543:G543"/>
    <mergeCell ref="H543:H544"/>
    <mergeCell ref="I478:K478"/>
    <mergeCell ref="I482:K482"/>
    <mergeCell ref="A485:A486"/>
    <mergeCell ref="B485:B486"/>
    <mergeCell ref="C485:C486"/>
    <mergeCell ref="D485:D486"/>
    <mergeCell ref="E485:E486"/>
    <mergeCell ref="F485:G485"/>
    <mergeCell ref="H485:H486"/>
    <mergeCell ref="I485:I486"/>
    <mergeCell ref="J485:K485"/>
    <mergeCell ref="I455:K455"/>
    <mergeCell ref="I459:K459"/>
    <mergeCell ref="A466:A467"/>
    <mergeCell ref="B466:B467"/>
    <mergeCell ref="C466:C467"/>
    <mergeCell ref="D466:D467"/>
    <mergeCell ref="E466:E467"/>
    <mergeCell ref="F466:G466"/>
    <mergeCell ref="H466:H467"/>
    <mergeCell ref="I466:I467"/>
    <mergeCell ref="J466:K466"/>
    <mergeCell ref="I430:K430"/>
    <mergeCell ref="A437:A438"/>
    <mergeCell ref="B437:B438"/>
    <mergeCell ref="C437:C438"/>
    <mergeCell ref="D437:D438"/>
    <mergeCell ref="E437:E438"/>
    <mergeCell ref="F437:G437"/>
    <mergeCell ref="H437:H438"/>
    <mergeCell ref="I437:I438"/>
    <mergeCell ref="J437:K437"/>
    <mergeCell ref="A411:K411"/>
    <mergeCell ref="I414:K414"/>
    <mergeCell ref="A420:A421"/>
    <mergeCell ref="B420:B421"/>
    <mergeCell ref="C420:C421"/>
    <mergeCell ref="D420:D421"/>
    <mergeCell ref="E420:E421"/>
    <mergeCell ref="F420:G420"/>
    <mergeCell ref="H420:H421"/>
    <mergeCell ref="I420:I421"/>
    <mergeCell ref="J420:K420"/>
    <mergeCell ref="I373:I374"/>
    <mergeCell ref="J373:K373"/>
    <mergeCell ref="I402:K402"/>
    <mergeCell ref="B404:B405"/>
    <mergeCell ref="C404:C405"/>
    <mergeCell ref="A410:K410"/>
    <mergeCell ref="I358:K358"/>
    <mergeCell ref="I362:K362"/>
    <mergeCell ref="I366:K366"/>
    <mergeCell ref="A373:A374"/>
    <mergeCell ref="B373:B374"/>
    <mergeCell ref="C373:C374"/>
    <mergeCell ref="D373:D374"/>
    <mergeCell ref="E373:E374"/>
    <mergeCell ref="F373:G373"/>
    <mergeCell ref="H373:H374"/>
    <mergeCell ref="I342:K342"/>
    <mergeCell ref="I346:K346"/>
    <mergeCell ref="I350:K350"/>
    <mergeCell ref="I354:K354"/>
    <mergeCell ref="A314:K314"/>
    <mergeCell ref="A315:K315"/>
    <mergeCell ref="I318:K318"/>
    <mergeCell ref="A325:A326"/>
    <mergeCell ref="B325:B326"/>
    <mergeCell ref="C325:C326"/>
    <mergeCell ref="D325:D326"/>
    <mergeCell ref="E325:E326"/>
    <mergeCell ref="F325:G325"/>
    <mergeCell ref="H325:H326"/>
    <mergeCell ref="I302:K302"/>
    <mergeCell ref="I306:K306"/>
    <mergeCell ref="B308:B309"/>
    <mergeCell ref="C308:C309"/>
    <mergeCell ref="J263:K263"/>
    <mergeCell ref="I276:K276"/>
    <mergeCell ref="I280:K280"/>
    <mergeCell ref="I325:I326"/>
    <mergeCell ref="J325:K325"/>
    <mergeCell ref="A287:A288"/>
    <mergeCell ref="B287:B288"/>
    <mergeCell ref="C287:C288"/>
    <mergeCell ref="D287:D288"/>
    <mergeCell ref="E287:E288"/>
    <mergeCell ref="F287:G287"/>
    <mergeCell ref="H287:H288"/>
    <mergeCell ref="A253:K253"/>
    <mergeCell ref="I256:K256"/>
    <mergeCell ref="A263:A264"/>
    <mergeCell ref="B263:B264"/>
    <mergeCell ref="C263:C264"/>
    <mergeCell ref="D263:D264"/>
    <mergeCell ref="E263:E264"/>
    <mergeCell ref="F263:G263"/>
    <mergeCell ref="H263:H264"/>
    <mergeCell ref="I263:I264"/>
    <mergeCell ref="I287:I288"/>
    <mergeCell ref="J287:K287"/>
    <mergeCell ref="I228:I229"/>
    <mergeCell ref="J228:K228"/>
    <mergeCell ref="I244:K244"/>
    <mergeCell ref="B246:B247"/>
    <mergeCell ref="C246:C247"/>
    <mergeCell ref="A252:K252"/>
    <mergeCell ref="A217:K217"/>
    <mergeCell ref="A218:K218"/>
    <mergeCell ref="I221:K221"/>
    <mergeCell ref="A228:A229"/>
    <mergeCell ref="B228:B229"/>
    <mergeCell ref="C228:C229"/>
    <mergeCell ref="D228:D229"/>
    <mergeCell ref="E228:E229"/>
    <mergeCell ref="F228:G228"/>
    <mergeCell ref="H228:H229"/>
    <mergeCell ref="I209:K209"/>
    <mergeCell ref="B211:B212"/>
    <mergeCell ref="C211:C212"/>
    <mergeCell ref="A195:A196"/>
    <mergeCell ref="B195:B196"/>
    <mergeCell ref="C195:C196"/>
    <mergeCell ref="D195:D196"/>
    <mergeCell ref="E195:E196"/>
    <mergeCell ref="F195:G195"/>
    <mergeCell ref="I184:K184"/>
    <mergeCell ref="I188:K188"/>
    <mergeCell ref="H145:H146"/>
    <mergeCell ref="I145:I146"/>
    <mergeCell ref="J145:K145"/>
    <mergeCell ref="I160:K160"/>
    <mergeCell ref="I164:K164"/>
    <mergeCell ref="H195:H196"/>
    <mergeCell ref="I195:I196"/>
    <mergeCell ref="J195:K195"/>
    <mergeCell ref="A171:A172"/>
    <mergeCell ref="B171:B172"/>
    <mergeCell ref="C171:C172"/>
    <mergeCell ref="D171:D172"/>
    <mergeCell ref="E171:E172"/>
    <mergeCell ref="I120:I121"/>
    <mergeCell ref="J120:K120"/>
    <mergeCell ref="I134:K134"/>
    <mergeCell ref="I138:K138"/>
    <mergeCell ref="A145:A146"/>
    <mergeCell ref="B145:B146"/>
    <mergeCell ref="C145:C146"/>
    <mergeCell ref="D145:D146"/>
    <mergeCell ref="E145:E146"/>
    <mergeCell ref="F145:G145"/>
    <mergeCell ref="F171:G171"/>
    <mergeCell ref="H171:H172"/>
    <mergeCell ref="I171:I172"/>
    <mergeCell ref="J171:K171"/>
    <mergeCell ref="A109:K109"/>
    <mergeCell ref="A110:K110"/>
    <mergeCell ref="I113:K113"/>
    <mergeCell ref="A120:A121"/>
    <mergeCell ref="B120:B121"/>
    <mergeCell ref="C120:C121"/>
    <mergeCell ref="D120:D121"/>
    <mergeCell ref="E120:E121"/>
    <mergeCell ref="F120:G120"/>
    <mergeCell ref="H120:H121"/>
    <mergeCell ref="I101:K101"/>
    <mergeCell ref="B103:B104"/>
    <mergeCell ref="C103:C104"/>
    <mergeCell ref="A85:A86"/>
    <mergeCell ref="B85:B86"/>
    <mergeCell ref="C85:C86"/>
    <mergeCell ref="D85:D86"/>
    <mergeCell ref="E85:E86"/>
    <mergeCell ref="F85:G85"/>
    <mergeCell ref="I74:K74"/>
    <mergeCell ref="I78:K78"/>
    <mergeCell ref="H35:H36"/>
    <mergeCell ref="I35:I36"/>
    <mergeCell ref="J35:K35"/>
    <mergeCell ref="I49:K49"/>
    <mergeCell ref="I53:K53"/>
    <mergeCell ref="H85:H86"/>
    <mergeCell ref="I85:I86"/>
    <mergeCell ref="J85:K85"/>
    <mergeCell ref="A60:A61"/>
    <mergeCell ref="B60:B61"/>
    <mergeCell ref="C60:C61"/>
    <mergeCell ref="D60:D61"/>
    <mergeCell ref="E60:E61"/>
    <mergeCell ref="A23:K23"/>
    <mergeCell ref="C24:D24"/>
    <mergeCell ref="A25:K25"/>
    <mergeCell ref="I28:K28"/>
    <mergeCell ref="A35:A36"/>
    <mergeCell ref="B35:B36"/>
    <mergeCell ref="C35:C36"/>
    <mergeCell ref="D35:D36"/>
    <mergeCell ref="E35:E36"/>
    <mergeCell ref="F35:G35"/>
    <mergeCell ref="F60:G60"/>
    <mergeCell ref="H60:H61"/>
    <mergeCell ref="I60:I61"/>
    <mergeCell ref="J60:K60"/>
    <mergeCell ref="A17:J17"/>
    <mergeCell ref="A18:A21"/>
    <mergeCell ref="B18:B21"/>
    <mergeCell ref="C18:C21"/>
    <mergeCell ref="D18:D19"/>
    <mergeCell ref="E18:F18"/>
    <mergeCell ref="G18:I18"/>
    <mergeCell ref="J18:K19"/>
    <mergeCell ref="G19:G21"/>
    <mergeCell ref="H19:H21"/>
    <mergeCell ref="D20:D21"/>
    <mergeCell ref="E20:E21"/>
    <mergeCell ref="F20:F21"/>
    <mergeCell ref="I20:I21"/>
    <mergeCell ref="J20:K20"/>
    <mergeCell ref="B3:J3"/>
    <mergeCell ref="B4:J4"/>
    <mergeCell ref="F6:K6"/>
    <mergeCell ref="B7:J7"/>
    <mergeCell ref="G8:H8"/>
    <mergeCell ref="I8:J8"/>
    <mergeCell ref="B9:J9"/>
    <mergeCell ref="B10:J10"/>
    <mergeCell ref="A12:B12"/>
    <mergeCell ref="C12:J12"/>
  </mergeCells>
  <printOptions horizontalCentered="1"/>
  <pageMargins left="0.39" right="0.39" top="0.59" bottom="0.59" header="0.39" footer="0.39"/>
  <pageSetup paperSize="9" fitToHeight="10000" orientation="landscape" r:id="rId1"/>
  <headerFooter>
    <oddHeader>&amp;L&amp;9Программный комплекс АВС-4 (редакция 2019.1)&amp;C&amp;P&amp;R100290</oddHeader>
    <oddFooter>&amp;CСтраниц -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G26" sqref="G26"/>
    </sheetView>
  </sheetViews>
  <sheetFormatPr defaultRowHeight="13.2" outlineLevelRow="2" x14ac:dyDescent="0.25"/>
  <cols>
    <col min="1" max="1" width="4.5546875" style="4" customWidth="1"/>
    <col min="2" max="2" width="34.33203125" style="4" customWidth="1"/>
    <col min="3" max="3" width="8" style="4" customWidth="1"/>
    <col min="4" max="4" width="7.33203125" style="4" customWidth="1"/>
    <col min="5" max="5" width="9.109375" style="4"/>
    <col min="6" max="6" width="9.44140625" style="36" customWidth="1"/>
    <col min="7" max="256" width="9.109375" style="4"/>
    <col min="257" max="257" width="4.5546875" style="4" customWidth="1"/>
    <col min="258" max="258" width="34.33203125" style="4" customWidth="1"/>
    <col min="259" max="259" width="8" style="4" customWidth="1"/>
    <col min="260" max="260" width="7.33203125" style="4" customWidth="1"/>
    <col min="261" max="261" width="9.109375" style="4"/>
    <col min="262" max="262" width="9.44140625" style="4" customWidth="1"/>
    <col min="263" max="512" width="9.109375" style="4"/>
    <col min="513" max="513" width="4.5546875" style="4" customWidth="1"/>
    <col min="514" max="514" width="34.33203125" style="4" customWidth="1"/>
    <col min="515" max="515" width="8" style="4" customWidth="1"/>
    <col min="516" max="516" width="7.33203125" style="4" customWidth="1"/>
    <col min="517" max="517" width="9.109375" style="4"/>
    <col min="518" max="518" width="9.44140625" style="4" customWidth="1"/>
    <col min="519" max="768" width="9.109375" style="4"/>
    <col min="769" max="769" width="4.5546875" style="4" customWidth="1"/>
    <col min="770" max="770" width="34.33203125" style="4" customWidth="1"/>
    <col min="771" max="771" width="8" style="4" customWidth="1"/>
    <col min="772" max="772" width="7.33203125" style="4" customWidth="1"/>
    <col min="773" max="773" width="9.109375" style="4"/>
    <col min="774" max="774" width="9.44140625" style="4" customWidth="1"/>
    <col min="775" max="1024" width="9.109375" style="4"/>
    <col min="1025" max="1025" width="4.5546875" style="4" customWidth="1"/>
    <col min="1026" max="1026" width="34.33203125" style="4" customWidth="1"/>
    <col min="1027" max="1027" width="8" style="4" customWidth="1"/>
    <col min="1028" max="1028" width="7.33203125" style="4" customWidth="1"/>
    <col min="1029" max="1029" width="9.109375" style="4"/>
    <col min="1030" max="1030" width="9.44140625" style="4" customWidth="1"/>
    <col min="1031" max="1280" width="9.109375" style="4"/>
    <col min="1281" max="1281" width="4.5546875" style="4" customWidth="1"/>
    <col min="1282" max="1282" width="34.33203125" style="4" customWidth="1"/>
    <col min="1283" max="1283" width="8" style="4" customWidth="1"/>
    <col min="1284" max="1284" width="7.33203125" style="4" customWidth="1"/>
    <col min="1285" max="1285" width="9.109375" style="4"/>
    <col min="1286" max="1286" width="9.44140625" style="4" customWidth="1"/>
    <col min="1287" max="1536" width="9.109375" style="4"/>
    <col min="1537" max="1537" width="4.5546875" style="4" customWidth="1"/>
    <col min="1538" max="1538" width="34.33203125" style="4" customWidth="1"/>
    <col min="1539" max="1539" width="8" style="4" customWidth="1"/>
    <col min="1540" max="1540" width="7.33203125" style="4" customWidth="1"/>
    <col min="1541" max="1541" width="9.109375" style="4"/>
    <col min="1542" max="1542" width="9.44140625" style="4" customWidth="1"/>
    <col min="1543" max="1792" width="9.109375" style="4"/>
    <col min="1793" max="1793" width="4.5546875" style="4" customWidth="1"/>
    <col min="1794" max="1794" width="34.33203125" style="4" customWidth="1"/>
    <col min="1795" max="1795" width="8" style="4" customWidth="1"/>
    <col min="1796" max="1796" width="7.33203125" style="4" customWidth="1"/>
    <col min="1797" max="1797" width="9.109375" style="4"/>
    <col min="1798" max="1798" width="9.44140625" style="4" customWidth="1"/>
    <col min="1799" max="2048" width="9.109375" style="4"/>
    <col min="2049" max="2049" width="4.5546875" style="4" customWidth="1"/>
    <col min="2050" max="2050" width="34.33203125" style="4" customWidth="1"/>
    <col min="2051" max="2051" width="8" style="4" customWidth="1"/>
    <col min="2052" max="2052" width="7.33203125" style="4" customWidth="1"/>
    <col min="2053" max="2053" width="9.109375" style="4"/>
    <col min="2054" max="2054" width="9.44140625" style="4" customWidth="1"/>
    <col min="2055" max="2304" width="9.109375" style="4"/>
    <col min="2305" max="2305" width="4.5546875" style="4" customWidth="1"/>
    <col min="2306" max="2306" width="34.33203125" style="4" customWidth="1"/>
    <col min="2307" max="2307" width="8" style="4" customWidth="1"/>
    <col min="2308" max="2308" width="7.33203125" style="4" customWidth="1"/>
    <col min="2309" max="2309" width="9.109375" style="4"/>
    <col min="2310" max="2310" width="9.44140625" style="4" customWidth="1"/>
    <col min="2311" max="2560" width="9.109375" style="4"/>
    <col min="2561" max="2561" width="4.5546875" style="4" customWidth="1"/>
    <col min="2562" max="2562" width="34.33203125" style="4" customWidth="1"/>
    <col min="2563" max="2563" width="8" style="4" customWidth="1"/>
    <col min="2564" max="2564" width="7.33203125" style="4" customWidth="1"/>
    <col min="2565" max="2565" width="9.109375" style="4"/>
    <col min="2566" max="2566" width="9.44140625" style="4" customWidth="1"/>
    <col min="2567" max="2816" width="9.109375" style="4"/>
    <col min="2817" max="2817" width="4.5546875" style="4" customWidth="1"/>
    <col min="2818" max="2818" width="34.33203125" style="4" customWidth="1"/>
    <col min="2819" max="2819" width="8" style="4" customWidth="1"/>
    <col min="2820" max="2820" width="7.33203125" style="4" customWidth="1"/>
    <col min="2821" max="2821" width="9.109375" style="4"/>
    <col min="2822" max="2822" width="9.44140625" style="4" customWidth="1"/>
    <col min="2823" max="3072" width="9.109375" style="4"/>
    <col min="3073" max="3073" width="4.5546875" style="4" customWidth="1"/>
    <col min="3074" max="3074" width="34.33203125" style="4" customWidth="1"/>
    <col min="3075" max="3075" width="8" style="4" customWidth="1"/>
    <col min="3076" max="3076" width="7.33203125" style="4" customWidth="1"/>
    <col min="3077" max="3077" width="9.109375" style="4"/>
    <col min="3078" max="3078" width="9.44140625" style="4" customWidth="1"/>
    <col min="3079" max="3328" width="9.109375" style="4"/>
    <col min="3329" max="3329" width="4.5546875" style="4" customWidth="1"/>
    <col min="3330" max="3330" width="34.33203125" style="4" customWidth="1"/>
    <col min="3331" max="3331" width="8" style="4" customWidth="1"/>
    <col min="3332" max="3332" width="7.33203125" style="4" customWidth="1"/>
    <col min="3333" max="3333" width="9.109375" style="4"/>
    <col min="3334" max="3334" width="9.44140625" style="4" customWidth="1"/>
    <col min="3335" max="3584" width="9.109375" style="4"/>
    <col min="3585" max="3585" width="4.5546875" style="4" customWidth="1"/>
    <col min="3586" max="3586" width="34.33203125" style="4" customWidth="1"/>
    <col min="3587" max="3587" width="8" style="4" customWidth="1"/>
    <col min="3588" max="3588" width="7.33203125" style="4" customWidth="1"/>
    <col min="3589" max="3589" width="9.109375" style="4"/>
    <col min="3590" max="3590" width="9.44140625" style="4" customWidth="1"/>
    <col min="3591" max="3840" width="9.109375" style="4"/>
    <col min="3841" max="3841" width="4.5546875" style="4" customWidth="1"/>
    <col min="3842" max="3842" width="34.33203125" style="4" customWidth="1"/>
    <col min="3843" max="3843" width="8" style="4" customWidth="1"/>
    <col min="3844" max="3844" width="7.33203125" style="4" customWidth="1"/>
    <col min="3845" max="3845" width="9.109375" style="4"/>
    <col min="3846" max="3846" width="9.44140625" style="4" customWidth="1"/>
    <col min="3847" max="4096" width="9.109375" style="4"/>
    <col min="4097" max="4097" width="4.5546875" style="4" customWidth="1"/>
    <col min="4098" max="4098" width="34.33203125" style="4" customWidth="1"/>
    <col min="4099" max="4099" width="8" style="4" customWidth="1"/>
    <col min="4100" max="4100" width="7.33203125" style="4" customWidth="1"/>
    <col min="4101" max="4101" width="9.109375" style="4"/>
    <col min="4102" max="4102" width="9.44140625" style="4" customWidth="1"/>
    <col min="4103" max="4352" width="9.109375" style="4"/>
    <col min="4353" max="4353" width="4.5546875" style="4" customWidth="1"/>
    <col min="4354" max="4354" width="34.33203125" style="4" customWidth="1"/>
    <col min="4355" max="4355" width="8" style="4" customWidth="1"/>
    <col min="4356" max="4356" width="7.33203125" style="4" customWidth="1"/>
    <col min="4357" max="4357" width="9.109375" style="4"/>
    <col min="4358" max="4358" width="9.44140625" style="4" customWidth="1"/>
    <col min="4359" max="4608" width="9.109375" style="4"/>
    <col min="4609" max="4609" width="4.5546875" style="4" customWidth="1"/>
    <col min="4610" max="4610" width="34.33203125" style="4" customWidth="1"/>
    <col min="4611" max="4611" width="8" style="4" customWidth="1"/>
    <col min="4612" max="4612" width="7.33203125" style="4" customWidth="1"/>
    <col min="4613" max="4613" width="9.109375" style="4"/>
    <col min="4614" max="4614" width="9.44140625" style="4" customWidth="1"/>
    <col min="4615" max="4864" width="9.109375" style="4"/>
    <col min="4865" max="4865" width="4.5546875" style="4" customWidth="1"/>
    <col min="4866" max="4866" width="34.33203125" style="4" customWidth="1"/>
    <col min="4867" max="4867" width="8" style="4" customWidth="1"/>
    <col min="4868" max="4868" width="7.33203125" style="4" customWidth="1"/>
    <col min="4869" max="4869" width="9.109375" style="4"/>
    <col min="4870" max="4870" width="9.44140625" style="4" customWidth="1"/>
    <col min="4871" max="5120" width="9.109375" style="4"/>
    <col min="5121" max="5121" width="4.5546875" style="4" customWidth="1"/>
    <col min="5122" max="5122" width="34.33203125" style="4" customWidth="1"/>
    <col min="5123" max="5123" width="8" style="4" customWidth="1"/>
    <col min="5124" max="5124" width="7.33203125" style="4" customWidth="1"/>
    <col min="5125" max="5125" width="9.109375" style="4"/>
    <col min="5126" max="5126" width="9.44140625" style="4" customWidth="1"/>
    <col min="5127" max="5376" width="9.109375" style="4"/>
    <col min="5377" max="5377" width="4.5546875" style="4" customWidth="1"/>
    <col min="5378" max="5378" width="34.33203125" style="4" customWidth="1"/>
    <col min="5379" max="5379" width="8" style="4" customWidth="1"/>
    <col min="5380" max="5380" width="7.33203125" style="4" customWidth="1"/>
    <col min="5381" max="5381" width="9.109375" style="4"/>
    <col min="5382" max="5382" width="9.44140625" style="4" customWidth="1"/>
    <col min="5383" max="5632" width="9.109375" style="4"/>
    <col min="5633" max="5633" width="4.5546875" style="4" customWidth="1"/>
    <col min="5634" max="5634" width="34.33203125" style="4" customWidth="1"/>
    <col min="5635" max="5635" width="8" style="4" customWidth="1"/>
    <col min="5636" max="5636" width="7.33203125" style="4" customWidth="1"/>
    <col min="5637" max="5637" width="9.109375" style="4"/>
    <col min="5638" max="5638" width="9.44140625" style="4" customWidth="1"/>
    <col min="5639" max="5888" width="9.109375" style="4"/>
    <col min="5889" max="5889" width="4.5546875" style="4" customWidth="1"/>
    <col min="5890" max="5890" width="34.33203125" style="4" customWidth="1"/>
    <col min="5891" max="5891" width="8" style="4" customWidth="1"/>
    <col min="5892" max="5892" width="7.33203125" style="4" customWidth="1"/>
    <col min="5893" max="5893" width="9.109375" style="4"/>
    <col min="5894" max="5894" width="9.44140625" style="4" customWidth="1"/>
    <col min="5895" max="6144" width="9.109375" style="4"/>
    <col min="6145" max="6145" width="4.5546875" style="4" customWidth="1"/>
    <col min="6146" max="6146" width="34.33203125" style="4" customWidth="1"/>
    <col min="6147" max="6147" width="8" style="4" customWidth="1"/>
    <col min="6148" max="6148" width="7.33203125" style="4" customWidth="1"/>
    <col min="6149" max="6149" width="9.109375" style="4"/>
    <col min="6150" max="6150" width="9.44140625" style="4" customWidth="1"/>
    <col min="6151" max="6400" width="9.109375" style="4"/>
    <col min="6401" max="6401" width="4.5546875" style="4" customWidth="1"/>
    <col min="6402" max="6402" width="34.33203125" style="4" customWidth="1"/>
    <col min="6403" max="6403" width="8" style="4" customWidth="1"/>
    <col min="6404" max="6404" width="7.33203125" style="4" customWidth="1"/>
    <col min="6405" max="6405" width="9.109375" style="4"/>
    <col min="6406" max="6406" width="9.44140625" style="4" customWidth="1"/>
    <col min="6407" max="6656" width="9.109375" style="4"/>
    <col min="6657" max="6657" width="4.5546875" style="4" customWidth="1"/>
    <col min="6658" max="6658" width="34.33203125" style="4" customWidth="1"/>
    <col min="6659" max="6659" width="8" style="4" customWidth="1"/>
    <col min="6660" max="6660" width="7.33203125" style="4" customWidth="1"/>
    <col min="6661" max="6661" width="9.109375" style="4"/>
    <col min="6662" max="6662" width="9.44140625" style="4" customWidth="1"/>
    <col min="6663" max="6912" width="9.109375" style="4"/>
    <col min="6913" max="6913" width="4.5546875" style="4" customWidth="1"/>
    <col min="6914" max="6914" width="34.33203125" style="4" customWidth="1"/>
    <col min="6915" max="6915" width="8" style="4" customWidth="1"/>
    <col min="6916" max="6916" width="7.33203125" style="4" customWidth="1"/>
    <col min="6917" max="6917" width="9.109375" style="4"/>
    <col min="6918" max="6918" width="9.44140625" style="4" customWidth="1"/>
    <col min="6919" max="7168" width="9.109375" style="4"/>
    <col min="7169" max="7169" width="4.5546875" style="4" customWidth="1"/>
    <col min="7170" max="7170" width="34.33203125" style="4" customWidth="1"/>
    <col min="7171" max="7171" width="8" style="4" customWidth="1"/>
    <col min="7172" max="7172" width="7.33203125" style="4" customWidth="1"/>
    <col min="7173" max="7173" width="9.109375" style="4"/>
    <col min="7174" max="7174" width="9.44140625" style="4" customWidth="1"/>
    <col min="7175" max="7424" width="9.109375" style="4"/>
    <col min="7425" max="7425" width="4.5546875" style="4" customWidth="1"/>
    <col min="7426" max="7426" width="34.33203125" style="4" customWidth="1"/>
    <col min="7427" max="7427" width="8" style="4" customWidth="1"/>
    <col min="7428" max="7428" width="7.33203125" style="4" customWidth="1"/>
    <col min="7429" max="7429" width="9.109375" style="4"/>
    <col min="7430" max="7430" width="9.44140625" style="4" customWidth="1"/>
    <col min="7431" max="7680" width="9.109375" style="4"/>
    <col min="7681" max="7681" width="4.5546875" style="4" customWidth="1"/>
    <col min="7682" max="7682" width="34.33203125" style="4" customWidth="1"/>
    <col min="7683" max="7683" width="8" style="4" customWidth="1"/>
    <col min="7684" max="7684" width="7.33203125" style="4" customWidth="1"/>
    <col min="7685" max="7685" width="9.109375" style="4"/>
    <col min="7686" max="7686" width="9.44140625" style="4" customWidth="1"/>
    <col min="7687" max="7936" width="9.109375" style="4"/>
    <col min="7937" max="7937" width="4.5546875" style="4" customWidth="1"/>
    <col min="7938" max="7938" width="34.33203125" style="4" customWidth="1"/>
    <col min="7939" max="7939" width="8" style="4" customWidth="1"/>
    <col min="7940" max="7940" width="7.33203125" style="4" customWidth="1"/>
    <col min="7941" max="7941" width="9.109375" style="4"/>
    <col min="7942" max="7942" width="9.44140625" style="4" customWidth="1"/>
    <col min="7943" max="8192" width="9.109375" style="4"/>
    <col min="8193" max="8193" width="4.5546875" style="4" customWidth="1"/>
    <col min="8194" max="8194" width="34.33203125" style="4" customWidth="1"/>
    <col min="8195" max="8195" width="8" style="4" customWidth="1"/>
    <col min="8196" max="8196" width="7.33203125" style="4" customWidth="1"/>
    <col min="8197" max="8197" width="9.109375" style="4"/>
    <col min="8198" max="8198" width="9.44140625" style="4" customWidth="1"/>
    <col min="8199" max="8448" width="9.109375" style="4"/>
    <col min="8449" max="8449" width="4.5546875" style="4" customWidth="1"/>
    <col min="8450" max="8450" width="34.33203125" style="4" customWidth="1"/>
    <col min="8451" max="8451" width="8" style="4" customWidth="1"/>
    <col min="8452" max="8452" width="7.33203125" style="4" customWidth="1"/>
    <col min="8453" max="8453" width="9.109375" style="4"/>
    <col min="8454" max="8454" width="9.44140625" style="4" customWidth="1"/>
    <col min="8455" max="8704" width="9.109375" style="4"/>
    <col min="8705" max="8705" width="4.5546875" style="4" customWidth="1"/>
    <col min="8706" max="8706" width="34.33203125" style="4" customWidth="1"/>
    <col min="8707" max="8707" width="8" style="4" customWidth="1"/>
    <col min="8708" max="8708" width="7.33203125" style="4" customWidth="1"/>
    <col min="8709" max="8709" width="9.109375" style="4"/>
    <col min="8710" max="8710" width="9.44140625" style="4" customWidth="1"/>
    <col min="8711" max="8960" width="9.109375" style="4"/>
    <col min="8961" max="8961" width="4.5546875" style="4" customWidth="1"/>
    <col min="8962" max="8962" width="34.33203125" style="4" customWidth="1"/>
    <col min="8963" max="8963" width="8" style="4" customWidth="1"/>
    <col min="8964" max="8964" width="7.33203125" style="4" customWidth="1"/>
    <col min="8965" max="8965" width="9.109375" style="4"/>
    <col min="8966" max="8966" width="9.44140625" style="4" customWidth="1"/>
    <col min="8967" max="9216" width="9.109375" style="4"/>
    <col min="9217" max="9217" width="4.5546875" style="4" customWidth="1"/>
    <col min="9218" max="9218" width="34.33203125" style="4" customWidth="1"/>
    <col min="9219" max="9219" width="8" style="4" customWidth="1"/>
    <col min="9220" max="9220" width="7.33203125" style="4" customWidth="1"/>
    <col min="9221" max="9221" width="9.109375" style="4"/>
    <col min="9222" max="9222" width="9.44140625" style="4" customWidth="1"/>
    <col min="9223" max="9472" width="9.109375" style="4"/>
    <col min="9473" max="9473" width="4.5546875" style="4" customWidth="1"/>
    <col min="9474" max="9474" width="34.33203125" style="4" customWidth="1"/>
    <col min="9475" max="9475" width="8" style="4" customWidth="1"/>
    <col min="9476" max="9476" width="7.33203125" style="4" customWidth="1"/>
    <col min="9477" max="9477" width="9.109375" style="4"/>
    <col min="9478" max="9478" width="9.44140625" style="4" customWidth="1"/>
    <col min="9479" max="9728" width="9.109375" style="4"/>
    <col min="9729" max="9729" width="4.5546875" style="4" customWidth="1"/>
    <col min="9730" max="9730" width="34.33203125" style="4" customWidth="1"/>
    <col min="9731" max="9731" width="8" style="4" customWidth="1"/>
    <col min="9732" max="9732" width="7.33203125" style="4" customWidth="1"/>
    <col min="9733" max="9733" width="9.109375" style="4"/>
    <col min="9734" max="9734" width="9.44140625" style="4" customWidth="1"/>
    <col min="9735" max="9984" width="9.109375" style="4"/>
    <col min="9985" max="9985" width="4.5546875" style="4" customWidth="1"/>
    <col min="9986" max="9986" width="34.33203125" style="4" customWidth="1"/>
    <col min="9987" max="9987" width="8" style="4" customWidth="1"/>
    <col min="9988" max="9988" width="7.33203125" style="4" customWidth="1"/>
    <col min="9989" max="9989" width="9.109375" style="4"/>
    <col min="9990" max="9990" width="9.44140625" style="4" customWidth="1"/>
    <col min="9991" max="10240" width="9.109375" style="4"/>
    <col min="10241" max="10241" width="4.5546875" style="4" customWidth="1"/>
    <col min="10242" max="10242" width="34.33203125" style="4" customWidth="1"/>
    <col min="10243" max="10243" width="8" style="4" customWidth="1"/>
    <col min="10244" max="10244" width="7.33203125" style="4" customWidth="1"/>
    <col min="10245" max="10245" width="9.109375" style="4"/>
    <col min="10246" max="10246" width="9.44140625" style="4" customWidth="1"/>
    <col min="10247" max="10496" width="9.109375" style="4"/>
    <col min="10497" max="10497" width="4.5546875" style="4" customWidth="1"/>
    <col min="10498" max="10498" width="34.33203125" style="4" customWidth="1"/>
    <col min="10499" max="10499" width="8" style="4" customWidth="1"/>
    <col min="10500" max="10500" width="7.33203125" style="4" customWidth="1"/>
    <col min="10501" max="10501" width="9.109375" style="4"/>
    <col min="10502" max="10502" width="9.44140625" style="4" customWidth="1"/>
    <col min="10503" max="10752" width="9.109375" style="4"/>
    <col min="10753" max="10753" width="4.5546875" style="4" customWidth="1"/>
    <col min="10754" max="10754" width="34.33203125" style="4" customWidth="1"/>
    <col min="10755" max="10755" width="8" style="4" customWidth="1"/>
    <col min="10756" max="10756" width="7.33203125" style="4" customWidth="1"/>
    <col min="10757" max="10757" width="9.109375" style="4"/>
    <col min="10758" max="10758" width="9.44140625" style="4" customWidth="1"/>
    <col min="10759" max="11008" width="9.109375" style="4"/>
    <col min="11009" max="11009" width="4.5546875" style="4" customWidth="1"/>
    <col min="11010" max="11010" width="34.33203125" style="4" customWidth="1"/>
    <col min="11011" max="11011" width="8" style="4" customWidth="1"/>
    <col min="11012" max="11012" width="7.33203125" style="4" customWidth="1"/>
    <col min="11013" max="11013" width="9.109375" style="4"/>
    <col min="11014" max="11014" width="9.44140625" style="4" customWidth="1"/>
    <col min="11015" max="11264" width="9.109375" style="4"/>
    <col min="11265" max="11265" width="4.5546875" style="4" customWidth="1"/>
    <col min="11266" max="11266" width="34.33203125" style="4" customWidth="1"/>
    <col min="11267" max="11267" width="8" style="4" customWidth="1"/>
    <col min="11268" max="11268" width="7.33203125" style="4" customWidth="1"/>
    <col min="11269" max="11269" width="9.109375" style="4"/>
    <col min="11270" max="11270" width="9.44140625" style="4" customWidth="1"/>
    <col min="11271" max="11520" width="9.109375" style="4"/>
    <col min="11521" max="11521" width="4.5546875" style="4" customWidth="1"/>
    <col min="11522" max="11522" width="34.33203125" style="4" customWidth="1"/>
    <col min="11523" max="11523" width="8" style="4" customWidth="1"/>
    <col min="11524" max="11524" width="7.33203125" style="4" customWidth="1"/>
    <col min="11525" max="11525" width="9.109375" style="4"/>
    <col min="11526" max="11526" width="9.44140625" style="4" customWidth="1"/>
    <col min="11527" max="11776" width="9.109375" style="4"/>
    <col min="11777" max="11777" width="4.5546875" style="4" customWidth="1"/>
    <col min="11778" max="11778" width="34.33203125" style="4" customWidth="1"/>
    <col min="11779" max="11779" width="8" style="4" customWidth="1"/>
    <col min="11780" max="11780" width="7.33203125" style="4" customWidth="1"/>
    <col min="11781" max="11781" width="9.109375" style="4"/>
    <col min="11782" max="11782" width="9.44140625" style="4" customWidth="1"/>
    <col min="11783" max="12032" width="9.109375" style="4"/>
    <col min="12033" max="12033" width="4.5546875" style="4" customWidth="1"/>
    <col min="12034" max="12034" width="34.33203125" style="4" customWidth="1"/>
    <col min="12035" max="12035" width="8" style="4" customWidth="1"/>
    <col min="12036" max="12036" width="7.33203125" style="4" customWidth="1"/>
    <col min="12037" max="12037" width="9.109375" style="4"/>
    <col min="12038" max="12038" width="9.44140625" style="4" customWidth="1"/>
    <col min="12039" max="12288" width="9.109375" style="4"/>
    <col min="12289" max="12289" width="4.5546875" style="4" customWidth="1"/>
    <col min="12290" max="12290" width="34.33203125" style="4" customWidth="1"/>
    <col min="12291" max="12291" width="8" style="4" customWidth="1"/>
    <col min="12292" max="12292" width="7.33203125" style="4" customWidth="1"/>
    <col min="12293" max="12293" width="9.109375" style="4"/>
    <col min="12294" max="12294" width="9.44140625" style="4" customWidth="1"/>
    <col min="12295" max="12544" width="9.109375" style="4"/>
    <col min="12545" max="12545" width="4.5546875" style="4" customWidth="1"/>
    <col min="12546" max="12546" width="34.33203125" style="4" customWidth="1"/>
    <col min="12547" max="12547" width="8" style="4" customWidth="1"/>
    <col min="12548" max="12548" width="7.33203125" style="4" customWidth="1"/>
    <col min="12549" max="12549" width="9.109375" style="4"/>
    <col min="12550" max="12550" width="9.44140625" style="4" customWidth="1"/>
    <col min="12551" max="12800" width="9.109375" style="4"/>
    <col min="12801" max="12801" width="4.5546875" style="4" customWidth="1"/>
    <col min="12802" max="12802" width="34.33203125" style="4" customWidth="1"/>
    <col min="12803" max="12803" width="8" style="4" customWidth="1"/>
    <col min="12804" max="12804" width="7.33203125" style="4" customWidth="1"/>
    <col min="12805" max="12805" width="9.109375" style="4"/>
    <col min="12806" max="12806" width="9.44140625" style="4" customWidth="1"/>
    <col min="12807" max="13056" width="9.109375" style="4"/>
    <col min="13057" max="13057" width="4.5546875" style="4" customWidth="1"/>
    <col min="13058" max="13058" width="34.33203125" style="4" customWidth="1"/>
    <col min="13059" max="13059" width="8" style="4" customWidth="1"/>
    <col min="13060" max="13060" width="7.33203125" style="4" customWidth="1"/>
    <col min="13061" max="13061" width="9.109375" style="4"/>
    <col min="13062" max="13062" width="9.44140625" style="4" customWidth="1"/>
    <col min="13063" max="13312" width="9.109375" style="4"/>
    <col min="13313" max="13313" width="4.5546875" style="4" customWidth="1"/>
    <col min="13314" max="13314" width="34.33203125" style="4" customWidth="1"/>
    <col min="13315" max="13315" width="8" style="4" customWidth="1"/>
    <col min="13316" max="13316" width="7.33203125" style="4" customWidth="1"/>
    <col min="13317" max="13317" width="9.109375" style="4"/>
    <col min="13318" max="13318" width="9.44140625" style="4" customWidth="1"/>
    <col min="13319" max="13568" width="9.109375" style="4"/>
    <col min="13569" max="13569" width="4.5546875" style="4" customWidth="1"/>
    <col min="13570" max="13570" width="34.33203125" style="4" customWidth="1"/>
    <col min="13571" max="13571" width="8" style="4" customWidth="1"/>
    <col min="13572" max="13572" width="7.33203125" style="4" customWidth="1"/>
    <col min="13573" max="13573" width="9.109375" style="4"/>
    <col min="13574" max="13574" width="9.44140625" style="4" customWidth="1"/>
    <col min="13575" max="13824" width="9.109375" style="4"/>
    <col min="13825" max="13825" width="4.5546875" style="4" customWidth="1"/>
    <col min="13826" max="13826" width="34.33203125" style="4" customWidth="1"/>
    <col min="13827" max="13827" width="8" style="4" customWidth="1"/>
    <col min="13828" max="13828" width="7.33203125" style="4" customWidth="1"/>
    <col min="13829" max="13829" width="9.109375" style="4"/>
    <col min="13830" max="13830" width="9.44140625" style="4" customWidth="1"/>
    <col min="13831" max="14080" width="9.109375" style="4"/>
    <col min="14081" max="14081" width="4.5546875" style="4" customWidth="1"/>
    <col min="14082" max="14082" width="34.33203125" style="4" customWidth="1"/>
    <col min="14083" max="14083" width="8" style="4" customWidth="1"/>
    <col min="14084" max="14084" width="7.33203125" style="4" customWidth="1"/>
    <col min="14085" max="14085" width="9.109375" style="4"/>
    <col min="14086" max="14086" width="9.44140625" style="4" customWidth="1"/>
    <col min="14087" max="14336" width="9.109375" style="4"/>
    <col min="14337" max="14337" width="4.5546875" style="4" customWidth="1"/>
    <col min="14338" max="14338" width="34.33203125" style="4" customWidth="1"/>
    <col min="14339" max="14339" width="8" style="4" customWidth="1"/>
    <col min="14340" max="14340" width="7.33203125" style="4" customWidth="1"/>
    <col min="14341" max="14341" width="9.109375" style="4"/>
    <col min="14342" max="14342" width="9.44140625" style="4" customWidth="1"/>
    <col min="14343" max="14592" width="9.109375" style="4"/>
    <col min="14593" max="14593" width="4.5546875" style="4" customWidth="1"/>
    <col min="14594" max="14594" width="34.33203125" style="4" customWidth="1"/>
    <col min="14595" max="14595" width="8" style="4" customWidth="1"/>
    <col min="14596" max="14596" width="7.33203125" style="4" customWidth="1"/>
    <col min="14597" max="14597" width="9.109375" style="4"/>
    <col min="14598" max="14598" width="9.44140625" style="4" customWidth="1"/>
    <col min="14599" max="14848" width="9.109375" style="4"/>
    <col min="14849" max="14849" width="4.5546875" style="4" customWidth="1"/>
    <col min="14850" max="14850" width="34.33203125" style="4" customWidth="1"/>
    <col min="14851" max="14851" width="8" style="4" customWidth="1"/>
    <col min="14852" max="14852" width="7.33203125" style="4" customWidth="1"/>
    <col min="14853" max="14853" width="9.109375" style="4"/>
    <col min="14854" max="14854" width="9.44140625" style="4" customWidth="1"/>
    <col min="14855" max="15104" width="9.109375" style="4"/>
    <col min="15105" max="15105" width="4.5546875" style="4" customWidth="1"/>
    <col min="15106" max="15106" width="34.33203125" style="4" customWidth="1"/>
    <col min="15107" max="15107" width="8" style="4" customWidth="1"/>
    <col min="15108" max="15108" width="7.33203125" style="4" customWidth="1"/>
    <col min="15109" max="15109" width="9.109375" style="4"/>
    <col min="15110" max="15110" width="9.44140625" style="4" customWidth="1"/>
    <col min="15111" max="15360" width="9.109375" style="4"/>
    <col min="15361" max="15361" width="4.5546875" style="4" customWidth="1"/>
    <col min="15362" max="15362" width="34.33203125" style="4" customWidth="1"/>
    <col min="15363" max="15363" width="8" style="4" customWidth="1"/>
    <col min="15364" max="15364" width="7.33203125" style="4" customWidth="1"/>
    <col min="15365" max="15365" width="9.109375" style="4"/>
    <col min="15366" max="15366" width="9.44140625" style="4" customWidth="1"/>
    <col min="15367" max="15616" width="9.109375" style="4"/>
    <col min="15617" max="15617" width="4.5546875" style="4" customWidth="1"/>
    <col min="15618" max="15618" width="34.33203125" style="4" customWidth="1"/>
    <col min="15619" max="15619" width="8" style="4" customWidth="1"/>
    <col min="15620" max="15620" width="7.33203125" style="4" customWidth="1"/>
    <col min="15621" max="15621" width="9.109375" style="4"/>
    <col min="15622" max="15622" width="9.44140625" style="4" customWidth="1"/>
    <col min="15623" max="15872" width="9.109375" style="4"/>
    <col min="15873" max="15873" width="4.5546875" style="4" customWidth="1"/>
    <col min="15874" max="15874" width="34.33203125" style="4" customWidth="1"/>
    <col min="15875" max="15875" width="8" style="4" customWidth="1"/>
    <col min="15876" max="15876" width="7.33203125" style="4" customWidth="1"/>
    <col min="15877" max="15877" width="9.109375" style="4"/>
    <col min="15878" max="15878" width="9.44140625" style="4" customWidth="1"/>
    <col min="15879" max="16128" width="9.109375" style="4"/>
    <col min="16129" max="16129" width="4.5546875" style="4" customWidth="1"/>
    <col min="16130" max="16130" width="34.33203125" style="4" customWidth="1"/>
    <col min="16131" max="16131" width="8" style="4" customWidth="1"/>
    <col min="16132" max="16132" width="7.33203125" style="4" customWidth="1"/>
    <col min="16133" max="16133" width="9.109375" style="4"/>
    <col min="16134" max="16134" width="9.44140625" style="4" customWidth="1"/>
    <col min="16135" max="16384" width="9.109375" style="4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"/>
    </row>
    <row r="2" spans="1:13" ht="15.6" x14ac:dyDescent="0.3">
      <c r="A2" s="1"/>
      <c r="B2" s="472" t="s">
        <v>0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1"/>
    </row>
    <row r="3" spans="1:13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</row>
    <row r="4" spans="1:13" ht="14.25" customHeight="1" x14ac:dyDescent="0.25">
      <c r="A4" s="1"/>
      <c r="B4" s="6"/>
      <c r="C4" s="6"/>
      <c r="D4" s="6"/>
      <c r="E4" s="7"/>
      <c r="F4" s="8" t="s">
        <v>1</v>
      </c>
      <c r="G4" s="473" t="s">
        <v>2</v>
      </c>
      <c r="H4" s="473"/>
      <c r="I4" s="473"/>
      <c r="J4" s="473"/>
      <c r="K4" s="473"/>
      <c r="L4" s="473"/>
      <c r="M4" s="9"/>
    </row>
    <row r="5" spans="1:13" x14ac:dyDescent="0.25">
      <c r="A5" s="1"/>
      <c r="B5" s="10"/>
      <c r="C5" s="10"/>
      <c r="D5" s="10"/>
      <c r="E5" s="10"/>
      <c r="F5" s="10"/>
      <c r="G5" s="1"/>
      <c r="H5" s="1"/>
      <c r="I5" s="1"/>
      <c r="J5" s="1"/>
      <c r="K5" s="1"/>
      <c r="L5" s="1"/>
      <c r="M5" s="1"/>
    </row>
    <row r="6" spans="1:13" x14ac:dyDescent="0.25">
      <c r="A6" s="11"/>
      <c r="B6" s="474" t="s">
        <v>3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1"/>
    </row>
    <row r="7" spans="1:13" x14ac:dyDescent="0.25">
      <c r="A7" s="10"/>
      <c r="B7" s="475" t="s">
        <v>4</v>
      </c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1"/>
    </row>
    <row r="8" spans="1:13" x14ac:dyDescent="0.25">
      <c r="A8" s="1"/>
      <c r="B8" s="1"/>
      <c r="C8" s="1"/>
      <c r="D8" s="1"/>
      <c r="E8" s="1"/>
      <c r="F8" s="12"/>
      <c r="G8" s="1"/>
      <c r="H8" s="1"/>
      <c r="I8" s="1"/>
      <c r="J8" s="1"/>
      <c r="K8" s="1"/>
      <c r="L8" s="1"/>
      <c r="M8" s="1"/>
    </row>
    <row r="9" spans="1:13" x14ac:dyDescent="0.25">
      <c r="A9" s="476" t="s">
        <v>5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1"/>
      <c r="M9" s="13" t="s">
        <v>6</v>
      </c>
    </row>
    <row r="10" spans="1:13" ht="15.6" customHeight="1" x14ac:dyDescent="0.25">
      <c r="A10" s="477" t="s">
        <v>7</v>
      </c>
      <c r="B10" s="477" t="s">
        <v>8</v>
      </c>
      <c r="C10" s="479" t="s">
        <v>9</v>
      </c>
      <c r="D10" s="477" t="s">
        <v>10</v>
      </c>
      <c r="E10" s="481" t="s">
        <v>11</v>
      </c>
      <c r="F10" s="482"/>
      <c r="G10" s="482"/>
      <c r="H10" s="482"/>
      <c r="I10" s="483"/>
      <c r="J10" s="484" t="s">
        <v>12</v>
      </c>
      <c r="K10" s="484" t="s">
        <v>13</v>
      </c>
      <c r="L10" s="484" t="s">
        <v>14</v>
      </c>
      <c r="M10" s="484" t="s">
        <v>15</v>
      </c>
    </row>
    <row r="11" spans="1:13" ht="35.1" customHeight="1" x14ac:dyDescent="0.25">
      <c r="A11" s="478"/>
      <c r="B11" s="478"/>
      <c r="C11" s="480"/>
      <c r="D11" s="478"/>
      <c r="E11" s="14" t="s">
        <v>16</v>
      </c>
      <c r="F11" s="14" t="s">
        <v>17</v>
      </c>
      <c r="G11" s="14" t="s">
        <v>18</v>
      </c>
      <c r="H11" s="14" t="s">
        <v>19</v>
      </c>
      <c r="I11" s="15" t="s">
        <v>20</v>
      </c>
      <c r="J11" s="485"/>
      <c r="K11" s="485"/>
      <c r="L11" s="485"/>
      <c r="M11" s="485"/>
    </row>
    <row r="12" spans="1:13" x14ac:dyDescent="0.25">
      <c r="A12" s="16">
        <v>1</v>
      </c>
      <c r="B12" s="17">
        <v>2</v>
      </c>
      <c r="C12" s="17">
        <v>3</v>
      </c>
      <c r="D12" s="17">
        <v>4</v>
      </c>
      <c r="E12" s="17">
        <v>5</v>
      </c>
      <c r="F12" s="18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  <c r="M12" s="17">
        <v>13</v>
      </c>
    </row>
    <row r="13" spans="1:13" x14ac:dyDescent="0.25">
      <c r="A13" s="486"/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8"/>
    </row>
    <row r="14" spans="1:13" outlineLevel="2" x14ac:dyDescent="0.25">
      <c r="A14" s="19" t="s">
        <v>21</v>
      </c>
      <c r="B14" s="20" t="s">
        <v>22</v>
      </c>
      <c r="C14" s="21"/>
      <c r="D14" s="22"/>
      <c r="E14" s="23">
        <v>28690</v>
      </c>
      <c r="F14" s="24"/>
      <c r="G14" s="23"/>
      <c r="H14" s="23"/>
      <c r="I14" s="23">
        <v>28690</v>
      </c>
      <c r="J14" s="23">
        <v>87</v>
      </c>
      <c r="K14" s="23">
        <v>754</v>
      </c>
      <c r="L14" s="23"/>
      <c r="M14" s="25">
        <v>22.15</v>
      </c>
    </row>
    <row r="15" spans="1:13" outlineLevel="2" x14ac:dyDescent="0.25">
      <c r="A15" s="19" t="s">
        <v>23</v>
      </c>
      <c r="B15" s="20" t="s">
        <v>24</v>
      </c>
      <c r="C15" s="21"/>
      <c r="D15" s="22"/>
      <c r="E15" s="23">
        <v>19208</v>
      </c>
      <c r="F15" s="24"/>
      <c r="G15" s="23"/>
      <c r="H15" s="23"/>
      <c r="I15" s="23">
        <v>19208</v>
      </c>
      <c r="J15" s="23">
        <v>48</v>
      </c>
      <c r="K15" s="23">
        <v>413</v>
      </c>
      <c r="L15" s="23"/>
      <c r="M15" s="25">
        <v>14.83</v>
      </c>
    </row>
    <row r="16" spans="1:13" outlineLevel="2" x14ac:dyDescent="0.25">
      <c r="A16" s="19" t="s">
        <v>25</v>
      </c>
      <c r="B16" s="20" t="s">
        <v>26</v>
      </c>
      <c r="C16" s="21"/>
      <c r="D16" s="22"/>
      <c r="E16" s="23">
        <v>7840</v>
      </c>
      <c r="F16" s="24"/>
      <c r="G16" s="23"/>
      <c r="H16" s="23"/>
      <c r="I16" s="23">
        <v>7840</v>
      </c>
      <c r="J16" s="23">
        <v>83</v>
      </c>
      <c r="K16" s="23">
        <v>715</v>
      </c>
      <c r="L16" s="23"/>
      <c r="M16" s="25">
        <v>6.05</v>
      </c>
    </row>
    <row r="17" spans="1:13" outlineLevel="2" x14ac:dyDescent="0.25">
      <c r="A17" s="19" t="s">
        <v>27</v>
      </c>
      <c r="B17" s="20" t="s">
        <v>28</v>
      </c>
      <c r="C17" s="21"/>
      <c r="D17" s="22"/>
      <c r="E17" s="23">
        <v>4760</v>
      </c>
      <c r="F17" s="24"/>
      <c r="G17" s="23"/>
      <c r="H17" s="23"/>
      <c r="I17" s="23">
        <v>4760</v>
      </c>
      <c r="J17" s="23">
        <v>38</v>
      </c>
      <c r="K17" s="23">
        <v>341</v>
      </c>
      <c r="L17" s="23"/>
      <c r="M17" s="25">
        <v>3.68</v>
      </c>
    </row>
    <row r="18" spans="1:13" outlineLevel="2" x14ac:dyDescent="0.25">
      <c r="A18" s="19" t="s">
        <v>29</v>
      </c>
      <c r="B18" s="20" t="s">
        <v>30</v>
      </c>
      <c r="C18" s="21"/>
      <c r="D18" s="22"/>
      <c r="E18" s="23">
        <v>52127</v>
      </c>
      <c r="F18" s="24"/>
      <c r="G18" s="23"/>
      <c r="H18" s="23"/>
      <c r="I18" s="23">
        <v>52127</v>
      </c>
      <c r="J18" s="23">
        <v>99</v>
      </c>
      <c r="K18" s="23">
        <v>885</v>
      </c>
      <c r="L18" s="23"/>
      <c r="M18" s="25">
        <v>40.25</v>
      </c>
    </row>
    <row r="19" spans="1:13" outlineLevel="2" x14ac:dyDescent="0.25">
      <c r="A19" s="19" t="s">
        <v>31</v>
      </c>
      <c r="B19" s="20" t="s">
        <v>32</v>
      </c>
      <c r="C19" s="21"/>
      <c r="D19" s="22"/>
      <c r="E19" s="23">
        <v>11495</v>
      </c>
      <c r="F19" s="24">
        <v>5386</v>
      </c>
      <c r="G19" s="23"/>
      <c r="H19" s="23"/>
      <c r="I19" s="23">
        <v>16881</v>
      </c>
      <c r="J19" s="23">
        <v>64</v>
      </c>
      <c r="K19" s="23">
        <v>584</v>
      </c>
      <c r="L19" s="23"/>
      <c r="M19" s="25">
        <v>13.03</v>
      </c>
    </row>
    <row r="20" spans="1:13" x14ac:dyDescent="0.25">
      <c r="A20" s="26"/>
      <c r="B20" s="27" t="s">
        <v>33</v>
      </c>
      <c r="C20" s="28"/>
      <c r="D20" s="29"/>
      <c r="E20" s="30">
        <v>124120</v>
      </c>
      <c r="F20" s="31">
        <v>5386</v>
      </c>
      <c r="G20" s="30"/>
      <c r="H20" s="30"/>
      <c r="I20" s="30">
        <v>129506</v>
      </c>
      <c r="J20" s="30">
        <v>419</v>
      </c>
      <c r="K20" s="30">
        <v>3691</v>
      </c>
      <c r="L20" s="30"/>
      <c r="M20" s="32">
        <v>100</v>
      </c>
    </row>
    <row r="21" spans="1:13" x14ac:dyDescent="0.25">
      <c r="A21" s="33"/>
      <c r="B21" s="34"/>
      <c r="C21" s="34"/>
      <c r="D21" s="34"/>
      <c r="E21" s="34"/>
      <c r="F21" s="34"/>
      <c r="G21" s="34"/>
      <c r="H21" s="35"/>
      <c r="I21" s="35"/>
      <c r="J21" s="35"/>
      <c r="K21" s="35"/>
      <c r="L21" s="35"/>
      <c r="M21" s="35"/>
    </row>
    <row r="22" spans="1:13" ht="12.75" hidden="1" customHeight="1" x14ac:dyDescent="0.25">
      <c r="A22" s="33"/>
      <c r="B22" s="471" t="s">
        <v>34</v>
      </c>
      <c r="C22" s="471"/>
      <c r="D22" s="471"/>
      <c r="E22" s="471"/>
      <c r="F22" s="471"/>
      <c r="G22" s="471"/>
      <c r="H22" s="471" t="s">
        <v>35</v>
      </c>
      <c r="I22" s="471"/>
      <c r="J22" s="471"/>
      <c r="K22" s="471"/>
      <c r="L22" s="471"/>
      <c r="M22" s="471"/>
    </row>
  </sheetData>
  <mergeCells count="17">
    <mergeCell ref="A13:M13"/>
    <mergeCell ref="B22:G22"/>
    <mergeCell ref="H22:M22"/>
    <mergeCell ref="B2:L2"/>
    <mergeCell ref="G4:L4"/>
    <mergeCell ref="B6:L6"/>
    <mergeCell ref="B7:L7"/>
    <mergeCell ref="A9:K9"/>
    <mergeCell ref="A10:A11"/>
    <mergeCell ref="B10:B11"/>
    <mergeCell ref="C10:C11"/>
    <mergeCell ref="D10:D11"/>
    <mergeCell ref="E10:I10"/>
    <mergeCell ref="J10:J11"/>
    <mergeCell ref="K10:K11"/>
    <mergeCell ref="L10:L11"/>
    <mergeCell ref="M10:M11"/>
  </mergeCells>
  <pageMargins left="0.59" right="0.39" top="0.98" bottom="0.98" header="0.51" footer="0.51"/>
  <pageSetup paperSize="9" fitToHeight="10000" orientation="landscape" horizontalDpi="300" verticalDpi="300"/>
  <headerFooter>
    <oddHeader>&amp;LПрограммный комплекс АВС-4 (редакция 2019.1)&amp;C&amp;P&amp;R100290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Оглавление</vt:lpstr>
      <vt:lpstr>100290_ДВ</vt:lpstr>
      <vt:lpstr>Пояснилка</vt:lpstr>
      <vt:lpstr>Сводная</vt:lpstr>
      <vt:lpstr>100290_Н6</vt:lpstr>
      <vt:lpstr>100290_В1</vt:lpstr>
      <vt:lpstr>Excel_BuiltIn_Print_Titles_1</vt:lpstr>
      <vt:lpstr>'100290_В1'!Заголовки_для_печати</vt:lpstr>
      <vt:lpstr>'100290_ДВ'!Заголовки_для_печати</vt:lpstr>
      <vt:lpstr>'100290_Н6'!Заголовки_для_печати</vt:lpstr>
      <vt:lpstr>Сводная!Заголовки_для_печати</vt:lpstr>
      <vt:lpstr>Оглавление!Область_печати</vt:lpstr>
      <vt:lpstr>Пояснилка!Область_печати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2020-03-05T13:35:07Z</cp:lastPrinted>
  <dcterms:created xsi:type="dcterms:W3CDTF">2020-03-04T06:47:59Z</dcterms:created>
  <dcterms:modified xsi:type="dcterms:W3CDTF">2020-03-05T15:34:01Z</dcterms:modified>
</cp:coreProperties>
</file>